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mester Genap 2024 2025\Paper\AOSIS Publishing South Africa\Data\"/>
    </mc:Choice>
  </mc:AlternateContent>
  <xr:revisionPtr revIDLastSave="0" documentId="8_{683073F8-63B6-465C-8A66-2E77438F77C0}" xr6:coauthVersionLast="47" xr6:coauthVersionMax="47" xr10:uidLastSave="{00000000-0000-0000-0000-000000000000}"/>
  <bookViews>
    <workbookView xWindow="1380" yWindow="2930" windowWidth="19200" windowHeight="8220" tabRatio="445" xr2:uid="{00000000-000D-0000-FFFF-FFFF00000000}"/>
  </bookViews>
  <sheets>
    <sheet name="Data base 1" sheetId="1" r:id="rId1"/>
    <sheet name="Region growth rate" sheetId="7" r:id="rId2"/>
    <sheet name="Data Base 2" sheetId="8" r:id="rId3"/>
    <sheet name="Martyr" sheetId="9" r:id="rId4"/>
    <sheet name="Growth rate" sheetId="6" r:id="rId5"/>
    <sheet name="Trend" sheetId="4" r:id="rId6"/>
    <sheet name="Christian growth" sheetId="5" r:id="rId7"/>
    <sheet name="Offering" sheetId="10" r:id="rId8"/>
    <sheet name="Offering trend" sheetId="11" r:id="rId9"/>
    <sheet name="Fertility" sheetId="15" r:id="rId10"/>
    <sheet name="Trend region" sheetId="16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1" l="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I10" i="4"/>
  <c r="I25" i="1"/>
  <c r="L16" i="10"/>
  <c r="L15" i="10"/>
  <c r="N15" i="10"/>
  <c r="L11" i="10"/>
  <c r="L10" i="10"/>
  <c r="L8" i="10"/>
  <c r="L7" i="10"/>
  <c r="L6" i="10"/>
  <c r="L5" i="10"/>
  <c r="L4" i="10"/>
  <c r="L3" i="10"/>
  <c r="H4" i="10"/>
  <c r="G4" i="10"/>
  <c r="F4" i="10"/>
  <c r="E4" i="10"/>
  <c r="D4" i="10"/>
  <c r="C4" i="10"/>
  <c r="G55" i="8"/>
  <c r="F55" i="8"/>
  <c r="E55" i="8"/>
  <c r="D55" i="8"/>
  <c r="C55" i="8"/>
  <c r="B55" i="8"/>
</calcChain>
</file>

<file path=xl/sharedStrings.xml><?xml version="1.0" encoding="utf-8"?>
<sst xmlns="http://schemas.openxmlformats.org/spreadsheetml/2006/main" count="341" uniqueCount="175">
  <si>
    <r>
      <rPr>
        <b/>
        <sz val="20"/>
        <color rgb="FF231F20"/>
        <rFont val="Cambria"/>
        <family val="1"/>
      </rPr>
      <t>Status of Global Christianity, 2024, in the Context of 1900–2050</t>
    </r>
  </si>
  <si>
    <r>
      <rPr>
        <sz val="8"/>
        <color rgb="FF231F20"/>
        <rFont val="Cambria"/>
        <family val="1"/>
      </rPr>
      <t xml:space="preserve">Trend %
</t>
    </r>
    <r>
      <rPr>
        <sz val="8"/>
        <color rgb="FF231F20"/>
        <rFont val="Cambria"/>
        <family val="1"/>
      </rPr>
      <t>p.a.</t>
    </r>
  </si>
  <si>
    <r>
      <rPr>
        <sz val="8"/>
        <color rgb="FF231F20"/>
        <rFont val="Cambria"/>
        <family val="1"/>
      </rPr>
      <t>mid-2024</t>
    </r>
  </si>
  <si>
    <r>
      <rPr>
        <sz val="8"/>
        <color rgb="FF231F20"/>
        <rFont val="Cambria"/>
        <family val="1"/>
      </rPr>
      <t>2.      Adult population (over 15)</t>
    </r>
  </si>
  <si>
    <r>
      <rPr>
        <sz val="8"/>
        <color rgb="FF231F20"/>
        <rFont val="Cambria"/>
        <family val="1"/>
      </rPr>
      <t>3.      Adults, % literate</t>
    </r>
  </si>
  <si>
    <r>
      <rPr>
        <sz val="8"/>
        <color rgb="FF231F20"/>
        <rFont val="Cambria"/>
        <family val="1"/>
      </rPr>
      <t>4.      Urban population (%)</t>
    </r>
  </si>
  <si>
    <r>
      <rPr>
        <sz val="8"/>
        <color rgb="FF231F20"/>
        <rFont val="Cambria"/>
        <family val="1"/>
      </rPr>
      <t>5.      Global urban population</t>
    </r>
  </si>
  <si>
    <r>
      <rPr>
        <sz val="8"/>
        <color rgb="FF231F20"/>
        <rFont val="Cambria"/>
        <family val="1"/>
      </rPr>
      <t>6.      Cities over 1 million</t>
    </r>
  </si>
  <si>
    <r>
      <rPr>
        <sz val="8"/>
        <color rgb="FF231F20"/>
        <rFont val="Cambria"/>
        <family val="1"/>
      </rPr>
      <t>7.       Under 50% Christian</t>
    </r>
  </si>
  <si>
    <r>
      <rPr>
        <sz val="8"/>
        <color rgb="FF231F20"/>
        <rFont val="Cambria"/>
        <family val="1"/>
      </rPr>
      <t>9.      Religionists</t>
    </r>
  </si>
  <si>
    <r>
      <rPr>
        <sz val="8"/>
        <color rgb="FF231F20"/>
        <rFont val="Cambria"/>
        <family val="1"/>
      </rPr>
      <t>10.    Christians</t>
    </r>
  </si>
  <si>
    <r>
      <rPr>
        <sz val="8"/>
        <color rgb="FF231F20"/>
        <rFont val="Cambria"/>
        <family val="1"/>
      </rPr>
      <t>11.     Muslims</t>
    </r>
  </si>
  <si>
    <r>
      <rPr>
        <sz val="8"/>
        <color rgb="FF231F20"/>
        <rFont val="Cambria"/>
        <family val="1"/>
      </rPr>
      <t>12.    Hindus</t>
    </r>
  </si>
  <si>
    <r>
      <rPr>
        <sz val="8"/>
        <color rgb="FF231F20"/>
        <rFont val="Cambria"/>
        <family val="1"/>
      </rPr>
      <t>13.     Buddhists</t>
    </r>
  </si>
  <si>
    <r>
      <rPr>
        <sz val="8"/>
        <color rgb="FF231F20"/>
        <rFont val="Cambria"/>
        <family val="1"/>
      </rPr>
      <t>14.    Chinese folk-religionists</t>
    </r>
  </si>
  <si>
    <r>
      <rPr>
        <sz val="8"/>
        <color rgb="FF231F20"/>
        <rFont val="Cambria"/>
        <family val="1"/>
      </rPr>
      <t>15.     Ethnoreligionists</t>
    </r>
  </si>
  <si>
    <r>
      <rPr>
        <sz val="8"/>
        <color rgb="FF231F20"/>
        <rFont val="Cambria"/>
        <family val="1"/>
      </rPr>
      <t>16.    New Religionists</t>
    </r>
  </si>
  <si>
    <r>
      <rPr>
        <sz val="8"/>
        <color rgb="FF231F20"/>
        <rFont val="Cambria"/>
        <family val="1"/>
      </rPr>
      <t>17.     Sikhs</t>
    </r>
  </si>
  <si>
    <r>
      <rPr>
        <sz val="8"/>
        <color rgb="FF231F20"/>
        <rFont val="Cambria"/>
        <family val="1"/>
      </rPr>
      <t>18.    Jews</t>
    </r>
  </si>
  <si>
    <r>
      <rPr>
        <sz val="8"/>
        <color rgb="FF231F20"/>
        <rFont val="Cambria"/>
        <family val="1"/>
      </rPr>
      <t>19.    Nonreligionists</t>
    </r>
  </si>
  <si>
    <r>
      <rPr>
        <sz val="8"/>
        <color rgb="FF231F20"/>
        <rFont val="Cambria"/>
        <family val="1"/>
      </rPr>
      <t>20.    Agnostics</t>
    </r>
  </si>
  <si>
    <r>
      <rPr>
        <sz val="8"/>
        <color rgb="FF231F20"/>
        <rFont val="Cambria"/>
        <family val="1"/>
      </rPr>
      <t>21.    Atheists</t>
    </r>
  </si>
  <si>
    <r>
      <rPr>
        <sz val="8"/>
        <color rgb="FF231F20"/>
        <rFont val="Cambria"/>
        <family val="1"/>
      </rPr>
      <t>23.    Affiliated Christians</t>
    </r>
  </si>
  <si>
    <r>
      <rPr>
        <sz val="8"/>
        <color rgb="FF231F20"/>
        <rFont val="Cambria"/>
        <family val="1"/>
      </rPr>
      <t>24.    Catholics</t>
    </r>
  </si>
  <si>
    <r>
      <rPr>
        <sz val="8"/>
        <color rgb="FF231F20"/>
        <rFont val="Cambria"/>
        <family val="1"/>
      </rPr>
      <t>25.    Protestants</t>
    </r>
  </si>
  <si>
    <r>
      <rPr>
        <sz val="8"/>
        <color rgb="FF231F20"/>
        <rFont val="Cambria"/>
        <family val="1"/>
      </rPr>
      <t>26.    Independents</t>
    </r>
  </si>
  <si>
    <r>
      <rPr>
        <sz val="8"/>
        <color rgb="FF231F20"/>
        <rFont val="Cambria"/>
        <family val="1"/>
      </rPr>
      <t>27.    Orthodox</t>
    </r>
  </si>
  <si>
    <r>
      <rPr>
        <sz val="8"/>
        <color rgb="FF231F20"/>
        <rFont val="Cambria"/>
        <family val="1"/>
      </rPr>
      <t>28.    Unaffiliated Christians</t>
    </r>
  </si>
  <si>
    <r>
      <rPr>
        <sz val="8"/>
        <color rgb="FF231F20"/>
        <rFont val="Cambria"/>
        <family val="1"/>
      </rPr>
      <t>29.    Evangelicals</t>
    </r>
  </si>
  <si>
    <r>
      <rPr>
        <sz val="8"/>
        <color rgb="FF231F20"/>
        <rFont val="Cambria"/>
        <family val="1"/>
      </rPr>
      <t>30.    Pentecostals/Charismatics</t>
    </r>
  </si>
  <si>
    <r>
      <rPr>
        <sz val="8"/>
        <color rgb="FF231F20"/>
        <rFont val="Cambria"/>
        <family val="1"/>
      </rPr>
      <t>32.    Congregations</t>
    </r>
  </si>
  <si>
    <r>
      <rPr>
        <sz val="8"/>
        <color rgb="FF231F20"/>
        <rFont val="Cambria"/>
        <family val="1"/>
      </rPr>
      <t>34.    Europe (including Russia; 4 regions)</t>
    </r>
  </si>
  <si>
    <r>
      <rPr>
        <sz val="8"/>
        <color rgb="FF231F20"/>
        <rFont val="Cambria"/>
        <family val="1"/>
      </rPr>
      <t>35.    Northern America (1 region)</t>
    </r>
  </si>
  <si>
    <r>
      <rPr>
        <sz val="8"/>
        <color rgb="FF231F20"/>
        <rFont val="Cambria"/>
        <family val="1"/>
      </rPr>
      <t>36.    Global South</t>
    </r>
  </si>
  <si>
    <r>
      <rPr>
        <sz val="8"/>
        <color rgb="FF231F20"/>
        <rFont val="Cambria"/>
        <family val="1"/>
      </rPr>
      <t>37.     Africa (5 regions)</t>
    </r>
  </si>
  <si>
    <r>
      <rPr>
        <sz val="8"/>
        <color rgb="FF231F20"/>
        <rFont val="Cambria"/>
        <family val="1"/>
      </rPr>
      <t>38.    Asia (5 regions)</t>
    </r>
  </si>
  <si>
    <r>
      <rPr>
        <sz val="8"/>
        <color rgb="FF231F20"/>
        <rFont val="Cambria"/>
        <family val="1"/>
      </rPr>
      <t>39.    Latin America (3 regions)</t>
    </r>
  </si>
  <si>
    <r>
      <rPr>
        <sz val="8"/>
        <color rgb="FF231F20"/>
        <rFont val="Cambria"/>
        <family val="1"/>
      </rPr>
      <t>40.    Oceania (4 regions)</t>
    </r>
  </si>
  <si>
    <r>
      <rPr>
        <sz val="8"/>
        <color rgb="FF231F20"/>
        <rFont val="Cambria"/>
        <family val="1"/>
      </rPr>
      <t>42.    Foreign missionaries</t>
    </r>
  </si>
  <si>
    <r>
      <rPr>
        <sz val="8"/>
        <color rgb="FF231F20"/>
        <rFont val="Cambria"/>
        <family val="1"/>
      </rPr>
      <t>43.    Christian martyrs per 10-years</t>
    </r>
  </si>
  <si>
    <r>
      <rPr>
        <sz val="8"/>
        <color rgb="FF231F20"/>
        <rFont val="Cambria"/>
        <family val="1"/>
      </rPr>
      <t>44.    % in Christian countries</t>
    </r>
  </si>
  <si>
    <r>
      <rPr>
        <sz val="8"/>
        <color rgb="FF231F20"/>
        <rFont val="Cambria"/>
        <family val="1"/>
      </rPr>
      <t>45.    Non-Christians who know a Christian (%)</t>
    </r>
  </si>
  <si>
    <r>
      <rPr>
        <sz val="8"/>
        <color rgb="FF231F20"/>
        <rFont val="Cambria"/>
        <family val="1"/>
      </rPr>
      <t>50.    Giving to Christian causes</t>
    </r>
  </si>
  <si>
    <r>
      <rPr>
        <sz val="8"/>
        <color rgb="FF231F20"/>
        <rFont val="Cambria"/>
        <family val="1"/>
      </rPr>
      <t>51.     Ecclesiastical crime</t>
    </r>
  </si>
  <si>
    <r>
      <rPr>
        <sz val="8"/>
        <color rgb="FF231F20"/>
        <rFont val="Cambria"/>
        <family val="1"/>
      </rPr>
      <t>19 billion</t>
    </r>
  </si>
  <si>
    <r>
      <rPr>
        <sz val="8"/>
        <color rgb="FF231F20"/>
        <rFont val="Cambria"/>
        <family val="1"/>
      </rPr>
      <t>67 billion</t>
    </r>
  </si>
  <si>
    <r>
      <rPr>
        <sz val="8"/>
        <color rgb="FF231F20"/>
        <rFont val="Cambria"/>
        <family val="1"/>
      </rPr>
      <t>86 billion</t>
    </r>
  </si>
  <si>
    <r>
      <rPr>
        <sz val="8"/>
        <color rgb="FF231F20"/>
        <rFont val="Cambria"/>
        <family val="1"/>
      </rPr>
      <t>390 billion</t>
    </r>
  </si>
  <si>
    <r>
      <rPr>
        <sz val="8"/>
        <color rgb="FF231F20"/>
        <rFont val="Cambria"/>
        <family val="1"/>
      </rPr>
      <t>GLOBAL POPULATION</t>
    </r>
  </si>
  <si>
    <r>
      <rPr>
        <sz val="8"/>
        <color rgb="FF231F20"/>
        <rFont val="Cambria"/>
        <family val="1"/>
      </rPr>
      <t>GLOBAL RELIGION</t>
    </r>
  </si>
  <si>
    <r>
      <rPr>
        <sz val="8"/>
        <color rgb="FF231F20"/>
        <rFont val="Cambria"/>
        <family val="1"/>
      </rPr>
      <t>GLOBAL CHRISTIANITY BY TRADITION</t>
    </r>
  </si>
  <si>
    <r>
      <rPr>
        <sz val="8"/>
        <color rgb="FF231F20"/>
        <rFont val="Cambria"/>
        <family val="1"/>
      </rPr>
      <t>CHURCH ORGANIZATION</t>
    </r>
  </si>
  <si>
    <r>
      <rPr>
        <sz val="8"/>
        <color rgb="FF231F20"/>
        <rFont val="Cambria"/>
        <family val="1"/>
      </rPr>
      <t>CHRISTIANS BY CONTINENT</t>
    </r>
  </si>
  <si>
    <r>
      <rPr>
        <sz val="8"/>
        <color rgb="FF231F20"/>
        <rFont val="Cambria"/>
        <family val="1"/>
      </rPr>
      <t>CHRISTIAN MISSION</t>
    </r>
  </si>
  <si>
    <r>
      <rPr>
        <sz val="8"/>
        <color rgb="FF231F20"/>
        <rFont val="Cambria"/>
        <family val="1"/>
      </rPr>
      <t>S</t>
    </r>
  </si>
  <si>
    <r>
      <rPr>
        <sz val="8"/>
        <color rgb="FF231F20"/>
        <rFont val="Cambria"/>
        <family val="1"/>
      </rPr>
      <t>CHRISTIAN FINANCE (IN US$, PER YEAR)</t>
    </r>
  </si>
  <si>
    <r>
      <rPr>
        <sz val="8"/>
        <color rgb="FF231F20"/>
        <rFont val="Cambria"/>
        <family val="1"/>
      </rPr>
      <t xml:space="preserve">Todd M. Johnson and Gina A. Zurlo, eds. </t>
    </r>
    <r>
      <rPr>
        <i/>
        <sz val="8"/>
        <color rgb="FF231F20"/>
        <rFont val="Cambria"/>
        <family val="1"/>
      </rPr>
      <t xml:space="preserve">World Christian Database </t>
    </r>
    <r>
      <rPr>
        <sz val="8"/>
        <color rgb="FF231F20"/>
        <rFont val="Cambria"/>
        <family val="1"/>
      </rPr>
      <t>(Leiden/Boston: Brill, accessed January 2024), www.worldchristiandatabase.org</t>
    </r>
  </si>
  <si>
    <r>
      <rPr>
        <b/>
        <sz val="10"/>
        <color rgb="FF231F20"/>
        <rFont val="Cambria"/>
        <family val="1"/>
      </rPr>
      <t xml:space="preserve">Methodological notes for the Status of Global Christianity, 2024
</t>
    </r>
    <r>
      <rPr>
        <i/>
        <sz val="10"/>
        <color rgb="FF231F20"/>
        <rFont val="Cambria"/>
        <family val="1"/>
      </rPr>
      <t>(referring to numbered lines)</t>
    </r>
  </si>
  <si>
    <r>
      <rPr>
        <sz val="10"/>
        <color rgb="FF231F20"/>
        <rFont val="Cambria"/>
        <family val="1"/>
      </rPr>
      <t xml:space="preserve">This table is derived from Gina A. Zurlo, Todd M. Johnson, and Peter F. Crossing, “World Christianity 2024: Fragmentation and Unity,” International Bulletin of Mission Research, January 2024. Indented categories form part of, and are included in, un-indented categories above them. Definitions of categories are as given and explained in David B. Barrett, World Christian Encyclopedia, 1st  ed. (Oxford University Press, 1982); David B. Barrett, George T. Kurian, and Todd M. Johnson, World Christian Encyclopedia, 2nd ed. (Oxford University Press, 2001); David B. Barrett and Todd M. Johnson, World Christian Trends (WCT; William Carey Library,
</t>
    </r>
    <r>
      <rPr>
        <sz val="10"/>
        <color rgb="FF231F20"/>
        <rFont val="Cambria"/>
        <family val="1"/>
      </rPr>
      <t>2001), and Todd M. Johnson and Gina A. Zurlo, World Christian Encyclopedia, 3rd edition (Edinburgh University Press, 2019), with additional data and explanations below.</t>
    </r>
  </si>
  <si>
    <r>
      <rPr>
        <sz val="10"/>
        <color rgb="FF231F20"/>
        <rFont val="Cambria"/>
        <family val="1"/>
      </rPr>
      <t>Lines 1–2. Demographic totals as shown in World Population Prospects: The 2022 Revision (New York: United Nations, 2022).</t>
    </r>
  </si>
  <si>
    <r>
      <rPr>
        <sz val="10"/>
        <color rgb="FF231F20"/>
        <rFont val="Cambria"/>
        <family val="1"/>
      </rPr>
      <t>3. UNESCO Institute for Statistics (2005–2013) and Todd M. Johnson and Gina A. Zurlo, eds., World Christian Database (Leiden: Brill, accessed August 2022).</t>
    </r>
  </si>
  <si>
    <r>
      <rPr>
        <sz val="10"/>
        <color rgb="FF231F20"/>
        <rFont val="Cambria"/>
        <family val="1"/>
      </rPr>
      <t>4, 5, 6. World Urbanization Prospects: The 2018 Revision (New York: United Nations, 2018).</t>
    </r>
  </si>
  <si>
    <r>
      <rPr>
        <sz val="10"/>
        <color rgb="FF231F20"/>
        <rFont val="Cambria"/>
        <family val="1"/>
      </rPr>
      <t>8. The Herfindahl index methodology is described in Todd M. Johnson and Brian J. Grim, The World’s Religions in Figures (Wi- ley-Blackwell, 2013), chapter 3.</t>
    </r>
  </si>
  <si>
    <r>
      <rPr>
        <sz val="10"/>
        <color rgb="FF231F20"/>
        <rFont val="Cambria"/>
        <family val="1"/>
      </rPr>
      <t>9. Religionists include smaller religions not shown in the indented lines (Spiritists, Daoists, Confucianists, Baha’is, Jains, Shintoists, Zoroastrians).</t>
    </r>
  </si>
  <si>
    <r>
      <rPr>
        <sz val="10"/>
        <color rgb="FF231F20"/>
        <rFont val="Cambria"/>
        <family val="1"/>
      </rPr>
      <t>10. Widest definition: professing Christians plus secret believers, which equals affiliated (church members) plus unaffiliated Christians.</t>
    </r>
  </si>
  <si>
    <r>
      <rPr>
        <sz val="10"/>
        <color rgb="FF231F20"/>
        <rFont val="Cambria"/>
        <family val="1"/>
      </rPr>
      <t>29. Churches, denominations, and individuals who identify themselves as evangelicals by membership in denominations linked to evan- gelical alliances (e.g., World Evangelical Alliance) or by self-identification in polls. Included in traditions above.</t>
    </r>
  </si>
  <si>
    <r>
      <rPr>
        <sz val="10"/>
        <color rgb="FF231F20"/>
        <rFont val="Cambria"/>
        <family val="1"/>
      </rPr>
      <t>30. Church members involved in the Pentecostal/Charismatic/Independent Charismatic renewal in the Holy Spirit, known collectively as “Pentecostals/Charismatics.” Included in traditions above.</t>
    </r>
  </si>
  <si>
    <r>
      <rPr>
        <sz val="10"/>
        <color rgb="FF231F20"/>
        <rFont val="Cambria"/>
        <family val="1"/>
      </rPr>
      <t>44. World totals of current long-term trend for all confessions (see WCT , part 4, “Martyrology”). 57-62. Defined in WCT, part 20, “Finance.”</t>
    </r>
  </si>
  <si>
    <r>
      <rPr>
        <sz val="10"/>
        <color rgb="FF231F20"/>
        <rFont val="Cambria"/>
        <family val="1"/>
      </rPr>
      <t>47, 48. Formerly called “Unevangelized population” and “Unevangelized as % of world population”</t>
    </r>
  </si>
  <si>
    <r>
      <rPr>
        <sz val="10"/>
        <color rgb="FF231F20"/>
        <rFont val="Cambria"/>
        <family val="1"/>
      </rPr>
      <t>51. Amounts embezzled by top custodians of Christian monies (U.S. dollar equivalents, per year). 63-64. Defined in WCT, part 25, “Macroevangelistics.”</t>
    </r>
  </si>
  <si>
    <r>
      <rPr>
        <sz val="10"/>
        <color rgb="FF231F20"/>
        <rFont val="Cambria"/>
        <family val="1"/>
      </rPr>
      <t>Annual trend (%). Average annual rate of change, 2000–2022, as a % per year.</t>
    </r>
  </si>
  <si>
    <r>
      <rPr>
        <sz val="10"/>
        <color rgb="FF231F20"/>
        <rFont val="Cambria"/>
        <family val="1"/>
      </rPr>
      <t>WWW.GLOBALCHRISTIANITY.ORG</t>
    </r>
  </si>
  <si>
    <r>
      <rPr>
        <sz val="10"/>
        <color rgb="FF231F20"/>
        <rFont val="Cambria"/>
        <family val="1"/>
      </rPr>
      <t>@CSGC</t>
    </r>
  </si>
  <si>
    <r>
      <rPr>
        <sz val="10"/>
        <color rgb="FF231F20"/>
        <rFont val="Cambria"/>
        <family val="1"/>
      </rPr>
      <t>/CENTERFORGLOBALCHRISTIANITY</t>
    </r>
  </si>
  <si>
    <t>mid-2024</t>
  </si>
  <si>
    <r>
      <rPr>
        <sz val="12"/>
        <color rgb="FF231F20"/>
        <rFont val="Cambria"/>
        <family val="1"/>
      </rPr>
      <t>23.    Affiliated Christians</t>
    </r>
  </si>
  <si>
    <r>
      <rPr>
        <sz val="12"/>
        <color rgb="FF231F20"/>
        <rFont val="Cambria"/>
        <family val="1"/>
      </rPr>
      <t>24.    Catholics</t>
    </r>
  </si>
  <si>
    <r>
      <rPr>
        <sz val="12"/>
        <color rgb="FF231F20"/>
        <rFont val="Cambria"/>
        <family val="1"/>
      </rPr>
      <t>25.    Protestants</t>
    </r>
  </si>
  <si>
    <r>
      <rPr>
        <sz val="12"/>
        <color rgb="FF231F20"/>
        <rFont val="Cambria"/>
        <family val="1"/>
      </rPr>
      <t>26.    Independents</t>
    </r>
  </si>
  <si>
    <r>
      <rPr>
        <sz val="12"/>
        <color rgb="FF231F20"/>
        <rFont val="Cambria"/>
        <family val="1"/>
      </rPr>
      <t>27.    Orthodox</t>
    </r>
  </si>
  <si>
    <r>
      <rPr>
        <sz val="12"/>
        <color rgb="FF231F20"/>
        <rFont val="Cambria"/>
        <family val="1"/>
      </rPr>
      <t>28.    Unaffiliated Christians</t>
    </r>
  </si>
  <si>
    <r>
      <rPr>
        <sz val="12"/>
        <color rgb="FF231F20"/>
        <rFont val="Cambria"/>
        <family val="1"/>
      </rPr>
      <t>29.    Evangelicals</t>
    </r>
  </si>
  <si>
    <r>
      <rPr>
        <sz val="12"/>
        <color rgb="FF231F20"/>
        <rFont val="Cambria"/>
        <family val="1"/>
      </rPr>
      <t>30.    Pentecostals/Charismatics</t>
    </r>
  </si>
  <si>
    <r>
      <rPr>
        <sz val="12"/>
        <color rgb="FF231F20"/>
        <rFont val="Cambria"/>
        <family val="1"/>
      </rPr>
      <t>32.    Congregations</t>
    </r>
  </si>
  <si>
    <t>8. Religious diversity</t>
  </si>
  <si>
    <t>1. Total Population</t>
  </si>
  <si>
    <t>SCCRIPTURE AND GOSPEL ACCESS</t>
  </si>
  <si>
    <t>46. Languages with New Testament translations</t>
  </si>
  <si>
    <t>47. Population without gospel access</t>
  </si>
  <si>
    <t>22. Total Christians, % of World</t>
  </si>
  <si>
    <t>31. Denominations / Rites</t>
  </si>
  <si>
    <t>1.1.</t>
  </si>
  <si>
    <t xml:space="preserve"> </t>
  </si>
  <si>
    <t>33. Global North</t>
  </si>
  <si>
    <t xml:space="preserve">41.    National workers (citizens) </t>
  </si>
  <si>
    <t>48. No gospel access as % of world population</t>
  </si>
  <si>
    <t>49. Personal income of christian</t>
  </si>
  <si>
    <t>Mid 2024</t>
  </si>
  <si>
    <t>Trend (%)</t>
  </si>
  <si>
    <t>1900</t>
  </si>
  <si>
    <t xml:space="preserve">Tahun </t>
  </si>
  <si>
    <t>Angka Pertumbuhan (%)</t>
  </si>
  <si>
    <t>1910</t>
  </si>
  <si>
    <t>1920</t>
  </si>
  <si>
    <t>1930</t>
  </si>
  <si>
    <t>1940</t>
  </si>
  <si>
    <t>2050</t>
  </si>
  <si>
    <t>2040</t>
  </si>
  <si>
    <t>2030</t>
  </si>
  <si>
    <t>2020</t>
  </si>
  <si>
    <t>2010</t>
  </si>
  <si>
    <t>2000</t>
  </si>
  <si>
    <t>1990</t>
  </si>
  <si>
    <t>1980</t>
  </si>
  <si>
    <t>1970</t>
  </si>
  <si>
    <t>1960</t>
  </si>
  <si>
    <t>1950</t>
  </si>
  <si>
    <t>Total Christians, % of World</t>
  </si>
  <si>
    <t>Affiliated Christians</t>
  </si>
  <si>
    <t>Catholics</t>
  </si>
  <si>
    <t xml:space="preserve"> Protestants</t>
  </si>
  <si>
    <t>Independents</t>
  </si>
  <si>
    <t>Orthodox</t>
  </si>
  <si>
    <t>Unaffiliated Christians</t>
  </si>
  <si>
    <t>Evangelicals</t>
  </si>
  <si>
    <t xml:space="preserve"> Pentecostals/Charismatics</t>
  </si>
  <si>
    <t>Denominations / Rites</t>
  </si>
  <si>
    <t>Congregations</t>
  </si>
  <si>
    <t>Angka Pertumbuhan 1900  - 2020  (%)</t>
  </si>
  <si>
    <t>Religionists</t>
  </si>
  <si>
    <t>Christians</t>
  </si>
  <si>
    <t xml:space="preserve"> Muslims</t>
  </si>
  <si>
    <t xml:space="preserve"> Hindus</t>
  </si>
  <si>
    <t xml:space="preserve"> Buddhists</t>
  </si>
  <si>
    <t xml:space="preserve"> Chinese folk-religionists</t>
  </si>
  <si>
    <t>Ethnoreligionists</t>
  </si>
  <si>
    <t>New Religionists</t>
  </si>
  <si>
    <t>Sikhs</t>
  </si>
  <si>
    <t>Nonreligionists</t>
  </si>
  <si>
    <t xml:space="preserve"> Jews</t>
  </si>
  <si>
    <t>Agnostics</t>
  </si>
  <si>
    <t>Atheists</t>
  </si>
  <si>
    <t>Region</t>
  </si>
  <si>
    <t>Kristen</t>
  </si>
  <si>
    <t>Angka pertumbuhan 2010 - 2050</t>
  </si>
  <si>
    <t xml:space="preserve"> Foreign missionaries</t>
  </si>
  <si>
    <t>Languages with New Testament translations</t>
  </si>
  <si>
    <t>Christian martyrs per 10-years</t>
  </si>
  <si>
    <t>Total Population</t>
  </si>
  <si>
    <t>Tahun</t>
  </si>
  <si>
    <t>% Persembahan</t>
  </si>
  <si>
    <t>Buddha</t>
  </si>
  <si>
    <t>Agama Lain</t>
  </si>
  <si>
    <t>Tidak terafiliasi</t>
  </si>
  <si>
    <t>Agama Suku</t>
  </si>
  <si>
    <t>Islam</t>
  </si>
  <si>
    <t>TFR</t>
  </si>
  <si>
    <t>Agama</t>
  </si>
  <si>
    <t>Hindu</t>
  </si>
  <si>
    <t>Yahudi</t>
  </si>
  <si>
    <t>Sub-Saharan Africa</t>
  </si>
  <si>
    <t>Middle East - North Africa</t>
  </si>
  <si>
    <t>Asia Pacific</t>
  </si>
  <si>
    <t>Latin America - Caribbean</t>
  </si>
  <si>
    <t>Europe</t>
  </si>
  <si>
    <t>North America</t>
  </si>
  <si>
    <t>World</t>
  </si>
  <si>
    <t>Christianity</t>
  </si>
  <si>
    <t>Year</t>
  </si>
  <si>
    <t>Asia-Pacific</t>
  </si>
  <si>
    <t>Latin America-Caribbean</t>
  </si>
  <si>
    <t>Middle East-North Africa</t>
  </si>
  <si>
    <t>Persembahan</t>
  </si>
  <si>
    <t>log Offering</t>
  </si>
  <si>
    <t>Log 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</si>
</sst>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</numFmts>
  <fonts count="18" x14ac:knownFonts="1">
    <font>
      <sz val="10"/>
      <color rgb="FF000000"/>
      <name val="Times New Roman"/>
      <charset val="204"/>
    </font>
    <font>
      <b/>
      <sz val="20"/>
      <name val="Cambria"/>
      <family val="1"/>
    </font>
    <font>
      <sz val="8"/>
      <color rgb="FF231F20"/>
      <name val="Cambria"/>
      <family val="2"/>
    </font>
    <font>
      <sz val="8"/>
      <name val="Cambria"/>
      <family val="1"/>
    </font>
    <font>
      <sz val="10"/>
      <name val="Cambria"/>
      <family val="1"/>
    </font>
    <font>
      <b/>
      <sz val="20"/>
      <color rgb="FF231F20"/>
      <name val="Cambria"/>
      <family val="1"/>
    </font>
    <font>
      <sz val="8"/>
      <color rgb="FF231F20"/>
      <name val="Cambria"/>
      <family val="1"/>
    </font>
    <font>
      <i/>
      <sz val="8"/>
      <color rgb="FF231F20"/>
      <name val="Cambria"/>
      <family val="1"/>
    </font>
    <font>
      <b/>
      <sz val="10"/>
      <color rgb="FF231F20"/>
      <name val="Cambria"/>
      <family val="1"/>
    </font>
    <font>
      <i/>
      <sz val="10"/>
      <color rgb="FF231F20"/>
      <name val="Cambria"/>
      <family val="1"/>
    </font>
    <font>
      <sz val="10"/>
      <color rgb="FF231F20"/>
      <name val="Cambria"/>
      <family val="1"/>
    </font>
    <font>
      <sz val="10"/>
      <color rgb="FF000000"/>
      <name val="Times New Roman"/>
      <family val="1"/>
    </font>
    <font>
      <sz val="12"/>
      <color rgb="FF231F20"/>
      <name val="Cambria"/>
      <family val="1"/>
    </font>
    <font>
      <sz val="12"/>
      <name val="Cambria"/>
      <family val="1"/>
    </font>
    <font>
      <sz val="24"/>
      <color rgb="FF231F20"/>
      <name val="Cambria"/>
      <family val="2"/>
    </font>
    <font>
      <sz val="18"/>
      <color rgb="FF231F20"/>
      <name val="Cambria"/>
      <family val="2"/>
    </font>
    <font>
      <sz val="10"/>
      <color rgb="FFFF0000"/>
      <name val="Times New Roman"/>
      <family val="1"/>
    </font>
    <font>
      <sz val="10"/>
      <color rgb="FF0020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7"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1" fontId="2" fillId="0" borderId="1" xfId="0" applyNumberFormat="1" applyFont="1" applyBorder="1" applyAlignment="1">
      <alignment horizontal="right" vertical="top" indent="1" shrinkToFit="1"/>
    </xf>
    <xf numFmtId="1" fontId="2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right" vertical="top" wrapText="1" indent="1"/>
    </xf>
    <xf numFmtId="0" fontId="3" fillId="0" borderId="1" xfId="0" applyFont="1" applyBorder="1" applyAlignment="1">
      <alignment horizontal="right" vertical="top" wrapText="1" indent="1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indent="1" shrinkToFit="1"/>
    </xf>
    <xf numFmtId="3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indent="1" shrinkToFit="1"/>
    </xf>
    <xf numFmtId="165" fontId="2" fillId="0" borderId="1" xfId="0" applyNumberFormat="1" applyFont="1" applyBorder="1" applyAlignment="1">
      <alignment horizontal="right" vertical="top" indent="1" shrinkToFit="1"/>
    </xf>
    <xf numFmtId="165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166" fontId="14" fillId="0" borderId="1" xfId="1" applyNumberFormat="1" applyFont="1" applyBorder="1" applyAlignment="1">
      <alignment horizontal="right" vertical="top" indent="1" shrinkToFit="1"/>
    </xf>
    <xf numFmtId="167" fontId="2" fillId="0" borderId="1" xfId="0" applyNumberFormat="1" applyFont="1" applyBorder="1" applyAlignment="1">
      <alignment horizontal="right" vertical="top" indent="1" shrinkToFit="1"/>
    </xf>
    <xf numFmtId="167" fontId="2" fillId="0" borderId="1" xfId="0" applyNumberFormat="1" applyFont="1" applyBorder="1" applyAlignment="1">
      <alignment horizontal="right" vertical="top" shrinkToFit="1"/>
    </xf>
    <xf numFmtId="3" fontId="0" fillId="0" borderId="0" xfId="0" applyNumberForma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right" vertical="top" indent="1" shrinkToFit="1"/>
    </xf>
    <xf numFmtId="167" fontId="12" fillId="0" borderId="1" xfId="0" applyNumberFormat="1" applyFont="1" applyBorder="1" applyAlignment="1">
      <alignment horizontal="right" vertical="top" shrinkToFit="1"/>
    </xf>
    <xf numFmtId="3" fontId="12" fillId="0" borderId="1" xfId="0" applyNumberFormat="1" applyFont="1" applyBorder="1" applyAlignment="1">
      <alignment horizontal="right" vertical="top" indent="1" shrinkToFit="1"/>
    </xf>
    <xf numFmtId="3" fontId="12" fillId="0" borderId="1" xfId="0" applyNumberFormat="1" applyFont="1" applyBorder="1" applyAlignment="1">
      <alignment horizontal="right" vertical="top" shrinkToFit="1"/>
    </xf>
    <xf numFmtId="2" fontId="12" fillId="0" borderId="1" xfId="0" applyNumberFormat="1" applyFont="1" applyBorder="1" applyAlignment="1">
      <alignment horizontal="right" vertical="top" indent="1" shrinkToFit="1"/>
    </xf>
    <xf numFmtId="165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3" fontId="11" fillId="0" borderId="1" xfId="0" applyNumberFormat="1" applyFont="1" applyBorder="1" applyAlignment="1">
      <alignment horizontal="left" vertical="top"/>
    </xf>
    <xf numFmtId="3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164" fontId="0" fillId="0" borderId="0" xfId="1" applyFont="1" applyAlignment="1">
      <alignment horizontal="left" vertical="top"/>
    </xf>
    <xf numFmtId="0" fontId="0" fillId="0" borderId="1" xfId="0" applyBorder="1" applyAlignment="1">
      <alignment horizontal="right" vertical="top"/>
    </xf>
    <xf numFmtId="166" fontId="2" fillId="0" borderId="1" xfId="1" applyNumberFormat="1" applyFont="1" applyBorder="1" applyAlignment="1">
      <alignment horizontal="right" vertical="top" indent="1" shrinkToFit="1"/>
    </xf>
    <xf numFmtId="166" fontId="2" fillId="0" borderId="1" xfId="1" applyNumberFormat="1" applyFont="1" applyBorder="1" applyAlignment="1">
      <alignment horizontal="right" vertical="top" shrinkToFit="1"/>
    </xf>
    <xf numFmtId="3" fontId="2" fillId="0" borderId="1" xfId="0" applyNumberFormat="1" applyFont="1" applyBorder="1" applyAlignment="1">
      <alignment horizontal="center" vertical="top" shrinkToFit="1"/>
    </xf>
    <xf numFmtId="164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center" vertical="top"/>
    </xf>
    <xf numFmtId="0" fontId="11" fillId="0" borderId="0" xfId="0" quotePrefix="1" applyFont="1" applyAlignment="1">
      <alignment horizontal="left" vertical="top"/>
    </xf>
    <xf numFmtId="1" fontId="2" fillId="0" borderId="1" xfId="0" quotePrefix="1" applyNumberFormat="1" applyFont="1" applyBorder="1" applyAlignment="1">
      <alignment horizontal="right" vertical="top" indent="1" shrinkToFit="1"/>
    </xf>
    <xf numFmtId="1" fontId="2" fillId="0" borderId="1" xfId="0" quotePrefix="1" applyNumberFormat="1" applyFont="1" applyBorder="1" applyAlignment="1">
      <alignment horizontal="right" vertical="top" shrinkToFit="1"/>
    </xf>
    <xf numFmtId="0" fontId="3" fillId="0" borderId="1" xfId="0" quotePrefix="1" applyFont="1" applyBorder="1" applyAlignment="1">
      <alignment horizontal="right" vertical="top" wrapText="1" indent="1"/>
    </xf>
    <xf numFmtId="0" fontId="11" fillId="0" borderId="0" xfId="0" quotePrefix="1" applyFont="1" applyAlignment="1">
      <alignment horizontal="right" vertical="top"/>
    </xf>
    <xf numFmtId="2" fontId="0" fillId="0" borderId="0" xfId="0" applyNumberFormat="1" applyAlignment="1">
      <alignment horizontal="right" vertical="top"/>
    </xf>
    <xf numFmtId="0" fontId="0" fillId="2" borderId="0" xfId="0" applyFill="1" applyAlignment="1">
      <alignment horizontal="left" vertical="top"/>
    </xf>
    <xf numFmtId="3" fontId="15" fillId="0" borderId="1" xfId="0" applyNumberFormat="1" applyFont="1" applyBorder="1" applyAlignment="1">
      <alignment horizontal="right" vertical="center" indent="1" shrinkToFit="1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3" borderId="0" xfId="0" applyFont="1" applyFill="1" applyAlignment="1">
      <alignment horizontal="center" vertical="center"/>
    </xf>
    <xf numFmtId="0" fontId="11" fillId="4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indent="30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71788329314139"/>
          <c:y val="6.0502375348587385E-2"/>
          <c:w val="0.78459781081637026"/>
          <c:h val="0.8504993761025773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D0CA-489B-8660-1CA2260B05D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0CA-489B-8660-1CA2260B05D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D0CA-489B-8660-1CA2260B05DA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0CA-489B-8660-1CA2260B05DA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D0CA-489B-8660-1CA2260B05DA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0CA-489B-8660-1CA2260B05DA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0CA-489B-8660-1CA2260B0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'Region growth rate'!$B$3:$C$16</c15:sqref>
                  </c15:fullRef>
                  <c15:levelRef>
                    <c15:sqref>'Region growth rate'!$B$3:$B$16</c15:sqref>
                  </c15:levelRef>
                </c:ext>
              </c:extLst>
              <c:f>'Region growth rate'!$B$3:$B$16</c:f>
              <c:strCache>
                <c:ptCount val="14"/>
                <c:pt idx="0">
                  <c:v>Sub-Saharan Africa</c:v>
                </c:pt>
                <c:pt idx="2">
                  <c:v>Middle East - North Africa</c:v>
                </c:pt>
                <c:pt idx="4">
                  <c:v>Asia Pacific</c:v>
                </c:pt>
                <c:pt idx="6">
                  <c:v>Latin America - Caribbean</c:v>
                </c:pt>
                <c:pt idx="8">
                  <c:v>Europe</c:v>
                </c:pt>
                <c:pt idx="10">
                  <c:v>North America</c:v>
                </c:pt>
                <c:pt idx="12">
                  <c:v>World</c:v>
                </c:pt>
              </c:strCache>
            </c:strRef>
          </c:cat>
          <c:val>
            <c:numRef>
              <c:f>'Region growth rate'!$D$3:$D$16</c:f>
              <c:numCache>
                <c:formatCode>General</c:formatCode>
                <c:ptCount val="14"/>
                <c:pt idx="0">
                  <c:v>131</c:v>
                </c:pt>
                <c:pt idx="1">
                  <c:v>115</c:v>
                </c:pt>
                <c:pt idx="2">
                  <c:v>73</c:v>
                </c:pt>
                <c:pt idx="3">
                  <c:v>43</c:v>
                </c:pt>
                <c:pt idx="4">
                  <c:v>22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-6</c:v>
                </c:pt>
                <c:pt idx="9">
                  <c:v>-18</c:v>
                </c:pt>
                <c:pt idx="10">
                  <c:v>26</c:v>
                </c:pt>
                <c:pt idx="11">
                  <c:v>8</c:v>
                </c:pt>
                <c:pt idx="12">
                  <c:v>35</c:v>
                </c:pt>
                <c:pt idx="1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A-489B-8660-1CA2260B05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-20"/>
        <c:axId val="1788384736"/>
        <c:axId val="1788388576"/>
      </c:barChart>
      <c:catAx>
        <c:axId val="1788384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388576"/>
        <c:crosses val="autoZero"/>
        <c:auto val="1"/>
        <c:lblAlgn val="ctr"/>
        <c:lblOffset val="100"/>
        <c:tickLblSkip val="1"/>
        <c:noMultiLvlLbl val="0"/>
      </c:catAx>
      <c:valAx>
        <c:axId val="1788388576"/>
        <c:scaling>
          <c:orientation val="minMax"/>
          <c:max val="135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384736"/>
        <c:crossesAt val="1"/>
        <c:crossBetween val="between"/>
      </c:valAx>
      <c:spPr>
        <a:noFill/>
        <a:ln>
          <a:solidFill>
            <a:schemeClr val="accent1">
              <a:alpha val="66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'Offering trend'!$E$2</c:f>
              <c:strCache>
                <c:ptCount val="1"/>
                <c:pt idx="0">
                  <c:v>Log Christian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717979002624671"/>
                  <c:y val="4.821661998132586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Log y = 0.2863 Log x + 13.669</a:t>
                    </a:r>
                    <a:br>
                      <a:rPr lang="en-US" baseline="0"/>
                    </a:br>
                    <a:r>
                      <a:rPr lang="en-US" baseline="0"/>
                      <a:t>R² = 0.9758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'Offering trend'!$D$3:$D$19</c:f>
              <c:numCache>
                <c:formatCode>General</c:formatCode>
                <c:ptCount val="17"/>
                <c:pt idx="0">
                  <c:v>22.802707378626248</c:v>
                </c:pt>
                <c:pt idx="1">
                  <c:v>23.548040312356761</c:v>
                </c:pt>
                <c:pt idx="2">
                  <c:v>23.970312538781307</c:v>
                </c:pt>
                <c:pt idx="3">
                  <c:v>24.266293414047784</c:v>
                </c:pt>
                <c:pt idx="4">
                  <c:v>24.494383389297319</c:v>
                </c:pt>
                <c:pt idx="5">
                  <c:v>24.679989021292464</c:v>
                </c:pt>
                <c:pt idx="6">
                  <c:v>24.836478883472896</c:v>
                </c:pt>
                <c:pt idx="7">
                  <c:v>24.971761078995769</c:v>
                </c:pt>
                <c:pt idx="8">
                  <c:v>25.750430432993877</c:v>
                </c:pt>
                <c:pt idx="9">
                  <c:v>26.193433460421108</c:v>
                </c:pt>
                <c:pt idx="10">
                  <c:v>26.491586832740182</c:v>
                </c:pt>
                <c:pt idx="11">
                  <c:v>27.239458912989374</c:v>
                </c:pt>
                <c:pt idx="12">
                  <c:v>27.662519782987918</c:v>
                </c:pt>
                <c:pt idx="13">
                  <c:v>27.896457579433008</c:v>
                </c:pt>
                <c:pt idx="14">
                  <c:v>28.58255543188325</c:v>
                </c:pt>
                <c:pt idx="15">
                  <c:v>28.995662739352987</c:v>
                </c:pt>
                <c:pt idx="16">
                  <c:v>29.279679741515931</c:v>
                </c:pt>
              </c:numCache>
            </c:numRef>
          </c:xVal>
          <c:yVal>
            <c:numRef>
              <c:f>'Offering trend'!$E$3:$E$19</c:f>
              <c:numCache>
                <c:formatCode>General</c:formatCode>
                <c:ptCount val="17"/>
                <c:pt idx="0">
                  <c:v>20.14048939986516</c:v>
                </c:pt>
                <c:pt idx="1">
                  <c:v>20.296038570056513</c:v>
                </c:pt>
                <c:pt idx="2">
                  <c:v>20.430617548470487</c:v>
                </c:pt>
                <c:pt idx="3">
                  <c:v>20.549214615029477</c:v>
                </c:pt>
                <c:pt idx="4">
                  <c:v>20.655225878640383</c:v>
                </c:pt>
                <c:pt idx="5">
                  <c:v>20.751068173788315</c:v>
                </c:pt>
                <c:pt idx="6">
                  <c:v>20.838522764040555</c:v>
                </c:pt>
                <c:pt idx="7">
                  <c:v>20.918940344951057</c:v>
                </c:pt>
                <c:pt idx="8">
                  <c:v>21.109083695686621</c:v>
                </c:pt>
                <c:pt idx="9">
                  <c:v>21.273246931352823</c:v>
                </c:pt>
                <c:pt idx="10">
                  <c:v>21.410347660360671</c:v>
                </c:pt>
                <c:pt idx="11">
                  <c:v>21.536275223522576</c:v>
                </c:pt>
                <c:pt idx="12">
                  <c:v>21.648103935781958</c:v>
                </c:pt>
                <c:pt idx="13">
                  <c:v>21.690987433744855</c:v>
                </c:pt>
                <c:pt idx="14">
                  <c:v>21.774470133305329</c:v>
                </c:pt>
                <c:pt idx="15">
                  <c:v>21.853761844500912</c:v>
                </c:pt>
                <c:pt idx="16">
                  <c:v>21.92514024117002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A9-4279-9D65-5DBB0FED0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484688"/>
        <c:axId val="1249494768"/>
      </c:scatterChart>
      <c:valAx>
        <c:axId val="1249484688"/>
        <c:scaling>
          <c:orientation val="minMax"/>
          <c:min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Log</a:t>
                </a:r>
                <a:r>
                  <a:rPr lang="en-ID" baseline="0"/>
                  <a:t> Offering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494768"/>
        <c:crosses val="autoZero"/>
        <c:crossBetween val="midCat"/>
      </c:valAx>
      <c:valAx>
        <c:axId val="1249494768"/>
        <c:scaling>
          <c:orientation val="minMax"/>
          <c:max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Log</a:t>
                </a:r>
                <a:r>
                  <a:rPr lang="en-ID" baseline="0"/>
                  <a:t> Christians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48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Fertility!$A$2:$A$9</c:f>
              <c:strCache>
                <c:ptCount val="8"/>
                <c:pt idx="0">
                  <c:v>Buddha</c:v>
                </c:pt>
                <c:pt idx="1">
                  <c:v>Agama Lain</c:v>
                </c:pt>
                <c:pt idx="2">
                  <c:v>Tidak terafiliasi</c:v>
                </c:pt>
                <c:pt idx="3">
                  <c:v>Agama Suku</c:v>
                </c:pt>
                <c:pt idx="4">
                  <c:v>Yahudi</c:v>
                </c:pt>
                <c:pt idx="5">
                  <c:v>Hindu</c:v>
                </c:pt>
                <c:pt idx="6">
                  <c:v>Kristen</c:v>
                </c:pt>
                <c:pt idx="7">
                  <c:v>Islam</c:v>
                </c:pt>
              </c:strCache>
            </c:strRef>
          </c:cat>
          <c:val>
            <c:numRef>
              <c:f>Fertility!$B$2:$B$9</c:f>
              <c:numCache>
                <c:formatCode>0.00</c:formatCode>
                <c:ptCount val="8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1.8</c:v>
                </c:pt>
                <c:pt idx="4">
                  <c:v>2.2999999999999998</c:v>
                </c:pt>
                <c:pt idx="5">
                  <c:v>2.4</c:v>
                </c:pt>
                <c:pt idx="6">
                  <c:v>2.7</c:v>
                </c:pt>
                <c:pt idx="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7-43ED-9134-18A9A382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194486735"/>
        <c:axId val="1194490095"/>
      </c:barChart>
      <c:catAx>
        <c:axId val="1194486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490095"/>
        <c:crosses val="autoZero"/>
        <c:auto val="1"/>
        <c:lblAlgn val="ctr"/>
        <c:lblOffset val="100"/>
        <c:noMultiLvlLbl val="0"/>
      </c:catAx>
      <c:valAx>
        <c:axId val="119449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48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Martyr!$Q$1</c:f>
              <c:strCache>
                <c:ptCount val="1"/>
                <c:pt idx="0">
                  <c:v>Total 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2576159230096238"/>
                  <c:y val="8.60750218722659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Martyr!$P$2:$P$7</c:f>
              <c:numCache>
                <c:formatCode>#,##0</c:formatCode>
                <c:ptCount val="6"/>
                <c:pt idx="0">
                  <c:v>62000</c:v>
                </c:pt>
                <c:pt idx="1">
                  <c:v>240000</c:v>
                </c:pt>
                <c:pt idx="2">
                  <c:v>420000</c:v>
                </c:pt>
                <c:pt idx="3">
                  <c:v>425000</c:v>
                </c:pt>
                <c:pt idx="4">
                  <c:v>445000</c:v>
                </c:pt>
                <c:pt idx="5">
                  <c:v>600000</c:v>
                </c:pt>
              </c:numCache>
            </c:numRef>
          </c:xVal>
          <c:yVal>
            <c:numRef>
              <c:f>Martyr!$Q$2:$Q$7</c:f>
              <c:numCache>
                <c:formatCode>#,##0</c:formatCode>
                <c:ptCount val="6"/>
                <c:pt idx="0">
                  <c:v>1619625000</c:v>
                </c:pt>
                <c:pt idx="1">
                  <c:v>3695390000</c:v>
                </c:pt>
                <c:pt idx="2">
                  <c:v>6148899000</c:v>
                </c:pt>
                <c:pt idx="3">
                  <c:v>7840953000</c:v>
                </c:pt>
                <c:pt idx="4">
                  <c:v>8118836000</c:v>
                </c:pt>
                <c:pt idx="5">
                  <c:v>9709492000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0F-44D1-9111-2BE30BAB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790991"/>
        <c:axId val="1818787151"/>
      </c:scatterChart>
      <c:valAx>
        <c:axId val="1818790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787151"/>
        <c:crosses val="autoZero"/>
        <c:crossBetween val="midCat"/>
      </c:valAx>
      <c:valAx>
        <c:axId val="181878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79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Martyr!$AA$1</c:f>
              <c:strCache>
                <c:ptCount val="1"/>
                <c:pt idx="0">
                  <c:v>1. Total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Martyr!$Z$2:$Z$7</c:f>
              <c:numCache>
                <c:formatCode>#,##0</c:formatCode>
                <c:ptCount val="6"/>
                <c:pt idx="0">
                  <c:v>344000</c:v>
                </c:pt>
                <c:pt idx="1">
                  <c:v>3770000</c:v>
                </c:pt>
                <c:pt idx="2">
                  <c:v>1600000</c:v>
                </c:pt>
                <c:pt idx="3">
                  <c:v>900000</c:v>
                </c:pt>
                <c:pt idx="4">
                  <c:v>910000</c:v>
                </c:pt>
                <c:pt idx="5">
                  <c:v>1000000</c:v>
                </c:pt>
              </c:numCache>
            </c:numRef>
          </c:xVal>
          <c:yVal>
            <c:numRef>
              <c:f>Martyr!$AA$2:$AA$7</c:f>
              <c:numCache>
                <c:formatCode>#,##0</c:formatCode>
                <c:ptCount val="6"/>
                <c:pt idx="0">
                  <c:v>1619625000</c:v>
                </c:pt>
                <c:pt idx="1">
                  <c:v>3695390000</c:v>
                </c:pt>
                <c:pt idx="2">
                  <c:v>6148899000</c:v>
                </c:pt>
                <c:pt idx="3">
                  <c:v>7840953000</c:v>
                </c:pt>
                <c:pt idx="4">
                  <c:v>8118836000</c:v>
                </c:pt>
                <c:pt idx="5">
                  <c:v>9709492000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2A-4EB1-B414-8FBF2BB0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798671"/>
        <c:axId val="1818790991"/>
      </c:scatterChart>
      <c:valAx>
        <c:axId val="181879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790991"/>
        <c:crosses val="autoZero"/>
        <c:crossBetween val="midCat"/>
      </c:valAx>
      <c:valAx>
        <c:axId val="181879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798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Martyr!$V$1</c:f>
              <c:strCache>
                <c:ptCount val="1"/>
                <c:pt idx="0">
                  <c:v>1. Total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631211723534558"/>
                  <c:y val="4.587962962962963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2E+06x + 3E+09</a:t>
                    </a:r>
                    <a:br>
                      <a:rPr lang="en-US" sz="1400" baseline="0"/>
                    </a:br>
                    <a:r>
                      <a:rPr lang="en-US" sz="1400" baseline="0"/>
                      <a:t>R² = 0.8871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Martyr!$U$2:$U$7</c:f>
              <c:numCache>
                <c:formatCode>_(* #,##0_);_(* \(#,##0\);_(* "-"??_);_(@_)</c:formatCode>
                <c:ptCount val="6"/>
                <c:pt idx="0">
                  <c:v>227</c:v>
                </c:pt>
                <c:pt idx="1">
                  <c:v>581</c:v>
                </c:pt>
                <c:pt idx="2">
                  <c:v>1453</c:v>
                </c:pt>
                <c:pt idx="3">
                  <c:v>2232</c:v>
                </c:pt>
                <c:pt idx="4">
                  <c:v>2400</c:v>
                </c:pt>
                <c:pt idx="5">
                  <c:v>4200</c:v>
                </c:pt>
              </c:numCache>
            </c:numRef>
          </c:xVal>
          <c:yVal>
            <c:numRef>
              <c:f>Martyr!$V$2:$V$7</c:f>
              <c:numCache>
                <c:formatCode>#,##0</c:formatCode>
                <c:ptCount val="6"/>
                <c:pt idx="0">
                  <c:v>1619625000</c:v>
                </c:pt>
                <c:pt idx="1">
                  <c:v>3695390000</c:v>
                </c:pt>
                <c:pt idx="2">
                  <c:v>6148899000</c:v>
                </c:pt>
                <c:pt idx="3">
                  <c:v>7840953000</c:v>
                </c:pt>
                <c:pt idx="4">
                  <c:v>8118836000</c:v>
                </c:pt>
                <c:pt idx="5">
                  <c:v>9709492000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63-4D7D-B5E2-8A9F5E48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595967"/>
        <c:axId val="1863589727"/>
      </c:scatterChart>
      <c:valAx>
        <c:axId val="1863595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589727"/>
        <c:crosses val="autoZero"/>
        <c:crossBetween val="midCat"/>
      </c:valAx>
      <c:valAx>
        <c:axId val="186358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595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Martyr!$Q$1</c:f>
              <c:strCache>
                <c:ptCount val="1"/>
                <c:pt idx="0">
                  <c:v>Total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631714785651795"/>
                  <c:y val="7.446595217264508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aseline="0"/>
                      <a:t>y = 15795x + 4E+08</a:t>
                    </a:r>
                    <a:br>
                      <a:rPr lang="en-US" sz="1100" baseline="0"/>
                    </a:br>
                    <a:r>
                      <a:rPr lang="en-US" sz="1100" baseline="0"/>
                      <a:t>R² = 0.9539</a:t>
                    </a:r>
                    <a:endParaRPr lang="en-US" sz="11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Martyr!$P$2:$P$7</c:f>
              <c:numCache>
                <c:formatCode>#,##0</c:formatCode>
                <c:ptCount val="6"/>
                <c:pt idx="0">
                  <c:v>62000</c:v>
                </c:pt>
                <c:pt idx="1">
                  <c:v>240000</c:v>
                </c:pt>
                <c:pt idx="2">
                  <c:v>420000</c:v>
                </c:pt>
                <c:pt idx="3">
                  <c:v>425000</c:v>
                </c:pt>
                <c:pt idx="4">
                  <c:v>445000</c:v>
                </c:pt>
                <c:pt idx="5">
                  <c:v>600000</c:v>
                </c:pt>
              </c:numCache>
            </c:numRef>
          </c:xVal>
          <c:yVal>
            <c:numRef>
              <c:f>Martyr!$Q$2:$Q$7</c:f>
              <c:numCache>
                <c:formatCode>#,##0</c:formatCode>
                <c:ptCount val="6"/>
                <c:pt idx="0">
                  <c:v>1619625000</c:v>
                </c:pt>
                <c:pt idx="1">
                  <c:v>3695390000</c:v>
                </c:pt>
                <c:pt idx="2">
                  <c:v>6148899000</c:v>
                </c:pt>
                <c:pt idx="3">
                  <c:v>7840953000</c:v>
                </c:pt>
                <c:pt idx="4">
                  <c:v>8118836000</c:v>
                </c:pt>
                <c:pt idx="5">
                  <c:v>9709492000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CB-425E-8351-FFECB6AC5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2057567"/>
        <c:axId val="1782062847"/>
      </c:scatterChart>
      <c:valAx>
        <c:axId val="1782057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062847"/>
        <c:crosses val="autoZero"/>
        <c:crossBetween val="midCat"/>
      </c:valAx>
      <c:valAx>
        <c:axId val="178206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057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rate'!$C$1</c:f>
              <c:strCache>
                <c:ptCount val="1"/>
                <c:pt idx="0">
                  <c:v>Angka Pertumbuhan 1900  - 2020 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2.7777777777777267E-3"/>
                  <c:y val="0.143518518518518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45-463A-88BC-E27F36168220}"/>
                </c:ext>
              </c:extLst>
            </c:dLbl>
            <c:dLbl>
              <c:idx val="12"/>
              <c:layout>
                <c:manualLayout>
                  <c:x val="2.2222222222222223E-2"/>
                  <c:y val="0.1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45-463A-88BC-E27F36168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'Growth rate'!$B$2:$B$14</c:f>
              <c:strCache>
                <c:ptCount val="13"/>
                <c:pt idx="0">
                  <c:v>Religionists</c:v>
                </c:pt>
                <c:pt idx="1">
                  <c:v>Christians</c:v>
                </c:pt>
                <c:pt idx="2">
                  <c:v> Muslims</c:v>
                </c:pt>
                <c:pt idx="3">
                  <c:v> Hindus</c:v>
                </c:pt>
                <c:pt idx="4">
                  <c:v> Buddhists</c:v>
                </c:pt>
                <c:pt idx="5">
                  <c:v> Chinese folk-religionists</c:v>
                </c:pt>
                <c:pt idx="6">
                  <c:v>Ethnoreligionists</c:v>
                </c:pt>
                <c:pt idx="7">
                  <c:v>New Religionists</c:v>
                </c:pt>
                <c:pt idx="8">
                  <c:v>Sikhs</c:v>
                </c:pt>
                <c:pt idx="9">
                  <c:v> Jews</c:v>
                </c:pt>
                <c:pt idx="10">
                  <c:v>Nonreligionists</c:v>
                </c:pt>
                <c:pt idx="11">
                  <c:v>Agnostics</c:v>
                </c:pt>
                <c:pt idx="12">
                  <c:v>Atheists</c:v>
                </c:pt>
              </c:strCache>
            </c:strRef>
          </c:cat>
          <c:val>
            <c:numRef>
              <c:f>'Growth rate'!$C$2:$C$14</c:f>
              <c:numCache>
                <c:formatCode>0.00</c:formatCode>
                <c:ptCount val="13"/>
                <c:pt idx="0">
                  <c:v>0.98</c:v>
                </c:pt>
                <c:pt idx="1">
                  <c:v>1.08</c:v>
                </c:pt>
                <c:pt idx="2">
                  <c:v>1.68</c:v>
                </c:pt>
                <c:pt idx="3">
                  <c:v>0.6</c:v>
                </c:pt>
                <c:pt idx="4">
                  <c:v>0.17</c:v>
                </c:pt>
                <c:pt idx="5">
                  <c:v>-0.25</c:v>
                </c:pt>
                <c:pt idx="6">
                  <c:v>0.36</c:v>
                </c:pt>
                <c:pt idx="7">
                  <c:v>0.09</c:v>
                </c:pt>
                <c:pt idx="8">
                  <c:v>1.6</c:v>
                </c:pt>
                <c:pt idx="9">
                  <c:v>0.7</c:v>
                </c:pt>
                <c:pt idx="10">
                  <c:v>0.05</c:v>
                </c:pt>
                <c:pt idx="11">
                  <c:v>0.09</c:v>
                </c:pt>
                <c:pt idx="12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63A-88BC-E27F36168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-27"/>
        <c:axId val="812749424"/>
        <c:axId val="812760944"/>
      </c:barChart>
      <c:catAx>
        <c:axId val="81274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760944"/>
        <c:crosses val="autoZero"/>
        <c:auto val="1"/>
        <c:lblAlgn val="ctr"/>
        <c:lblOffset val="100"/>
        <c:noMultiLvlLbl val="0"/>
      </c:catAx>
      <c:valAx>
        <c:axId val="81276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74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Trend!$N$1</c:f>
              <c:strCache>
                <c:ptCount val="1"/>
                <c:pt idx="0">
                  <c:v>Angka Pertumbuhan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6142883408509848"/>
                  <c:y val="-0.1949921152999392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ptos Narrow" panose="020B0004020202020204" pitchFamily="34" charset="0"/>
                        <a:ea typeface="+mn-ea"/>
                        <a:cs typeface="+mn-cs"/>
                      </a:defRPr>
                    </a:pPr>
                    <a:r>
                      <a:rPr lang="en-US" sz="1200" baseline="0">
                        <a:latin typeface="Aptos Narrow" panose="020B0004020202020204" pitchFamily="34" charset="0"/>
                      </a:rPr>
                      <a:t>y = -0.0817x + 33.967</a:t>
                    </a:r>
                    <a:endParaRPr lang="en-US" sz="1200">
                      <a:latin typeface="Aptos Narrow" panose="020B00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ptos Narrow" panose="020B00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Trend!$M$2:$M$17</c:f>
              <c:strCache>
                <c:ptCount val="16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2020</c:v>
                </c:pt>
                <c:pt idx="13">
                  <c:v>2030</c:v>
                </c:pt>
                <c:pt idx="14">
                  <c:v>2040</c:v>
                </c:pt>
                <c:pt idx="15">
                  <c:v>2050</c:v>
                </c:pt>
              </c:strCache>
            </c:strRef>
          </c:cat>
          <c:val>
            <c:numRef>
              <c:f>Trend!$N$2:$N$17</c:f>
              <c:numCache>
                <c:formatCode>0.0</c:formatCode>
                <c:ptCount val="16"/>
                <c:pt idx="0">
                  <c:v>34.5</c:v>
                </c:pt>
                <c:pt idx="1">
                  <c:v>34.271699999999996</c:v>
                </c:pt>
                <c:pt idx="2">
                  <c:v>34.043129999999998</c:v>
                </c:pt>
                <c:pt idx="3">
                  <c:v>33.814559999999993</c:v>
                </c:pt>
                <c:pt idx="4">
                  <c:v>33.585989999999995</c:v>
                </c:pt>
                <c:pt idx="5">
                  <c:v>33.357419999999998</c:v>
                </c:pt>
                <c:pt idx="6">
                  <c:v>33.128849999999993</c:v>
                </c:pt>
                <c:pt idx="7">
                  <c:v>32.9</c:v>
                </c:pt>
                <c:pt idx="8">
                  <c:v>32.699999999999996</c:v>
                </c:pt>
                <c:pt idx="9">
                  <c:v>32.499999999999993</c:v>
                </c:pt>
                <c:pt idx="10">
                  <c:v>32.299999999999997</c:v>
                </c:pt>
                <c:pt idx="11">
                  <c:v>32.25</c:v>
                </c:pt>
                <c:pt idx="12">
                  <c:v>32.200000000000003</c:v>
                </c:pt>
                <c:pt idx="13">
                  <c:v>32.90000000000002</c:v>
                </c:pt>
                <c:pt idx="14">
                  <c:v>33.600000000000009</c:v>
                </c:pt>
                <c:pt idx="15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C-463F-AABC-433A5CDB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755184"/>
        <c:axId val="812744144"/>
      </c:lineChart>
      <c:catAx>
        <c:axId val="81275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744144"/>
        <c:crosses val="autoZero"/>
        <c:auto val="1"/>
        <c:lblAlgn val="ctr"/>
        <c:lblOffset val="100"/>
        <c:noMultiLvlLbl val="0"/>
      </c:catAx>
      <c:valAx>
        <c:axId val="812744144"/>
        <c:scaling>
          <c:orientation val="minMax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75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'Christian growth'!$B$1</c:f>
              <c:strCache>
                <c:ptCount val="1"/>
                <c:pt idx="0">
                  <c:v>Angka Pertumbuhan 1900  - 2020 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5-4701-A8AD-BD1A34E2B9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'Christian growth'!$A$2:$A$12</c:f>
              <c:strCache>
                <c:ptCount val="11"/>
                <c:pt idx="0">
                  <c:v>Total Christians, % of World</c:v>
                </c:pt>
                <c:pt idx="1">
                  <c:v>Affiliated Christians</c:v>
                </c:pt>
                <c:pt idx="2">
                  <c:v>Catholics</c:v>
                </c:pt>
                <c:pt idx="3">
                  <c:v> Protestants</c:v>
                </c:pt>
                <c:pt idx="4">
                  <c:v>Independents</c:v>
                </c:pt>
                <c:pt idx="5">
                  <c:v>Orthodox</c:v>
                </c:pt>
                <c:pt idx="6">
                  <c:v>Unaffiliated Christians</c:v>
                </c:pt>
                <c:pt idx="7">
                  <c:v>Evangelicals</c:v>
                </c:pt>
                <c:pt idx="8">
                  <c:v> Pentecostals/Charismatics</c:v>
                </c:pt>
                <c:pt idx="9">
                  <c:v>Denominations / Rites</c:v>
                </c:pt>
                <c:pt idx="10">
                  <c:v>Congregations</c:v>
                </c:pt>
              </c:strCache>
            </c:strRef>
          </c:cat>
          <c:val>
            <c:numRef>
              <c:f>'Christian growth'!$B$2:$B$12</c:f>
              <c:numCache>
                <c:formatCode>0.00</c:formatCode>
                <c:ptCount val="11"/>
                <c:pt idx="0" formatCode="#,##0.0">
                  <c:v>0.2</c:v>
                </c:pt>
                <c:pt idx="1">
                  <c:v>1.1299999999999999</c:v>
                </c:pt>
                <c:pt idx="2">
                  <c:v>0.75</c:v>
                </c:pt>
                <c:pt idx="3">
                  <c:v>1.63</c:v>
                </c:pt>
                <c:pt idx="4">
                  <c:v>1.96</c:v>
                </c:pt>
                <c:pt idx="5">
                  <c:v>0.12</c:v>
                </c:pt>
                <c:pt idx="6">
                  <c:v>0.13</c:v>
                </c:pt>
                <c:pt idx="7">
                  <c:v>1.66</c:v>
                </c:pt>
                <c:pt idx="8">
                  <c:v>1.48</c:v>
                </c:pt>
                <c:pt idx="9">
                  <c:v>1.1000000000000001</c:v>
                </c:pt>
                <c:pt idx="10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5-4701-A8AD-BD1A34E2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27"/>
        <c:axId val="683748608"/>
        <c:axId val="683780288"/>
      </c:barChart>
      <c:catAx>
        <c:axId val="68374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780288"/>
        <c:crosses val="autoZero"/>
        <c:auto val="1"/>
        <c:lblAlgn val="ctr"/>
        <c:lblOffset val="100"/>
        <c:noMultiLvlLbl val="0"/>
      </c:catAx>
      <c:valAx>
        <c:axId val="68378028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74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Offering!$L$1</c:f>
              <c:strCache>
                <c:ptCount val="1"/>
                <c:pt idx="0">
                  <c:v>% Persembahan</c:v>
                </c:pt>
              </c:strCache>
            </c:strRef>
          </c:tx>
          <c:spPr>
            <a:ln w="31750" cap="flat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Offering!$K$2:$K$17</c:f>
              <c:strCache>
                <c:ptCount val="16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2020</c:v>
                </c:pt>
                <c:pt idx="12">
                  <c:v>mid-2024</c:v>
                </c:pt>
                <c:pt idx="13">
                  <c:v>2030</c:v>
                </c:pt>
                <c:pt idx="14">
                  <c:v>2040</c:v>
                </c:pt>
                <c:pt idx="15">
                  <c:v>2050</c:v>
                </c:pt>
              </c:strCache>
            </c:strRef>
          </c:cat>
          <c:val>
            <c:numRef>
              <c:f>Offering!$L$2:$L$17</c:f>
              <c:numCache>
                <c:formatCode>0.00</c:formatCode>
                <c:ptCount val="16"/>
                <c:pt idx="0">
                  <c:v>2.9629629629629632</c:v>
                </c:pt>
                <c:pt idx="1">
                  <c:v>2.7759700000000009</c:v>
                </c:pt>
                <c:pt idx="2">
                  <c:v>2.597369999999998</c:v>
                </c:pt>
                <c:pt idx="3">
                  <c:v>2.4187700000000021</c:v>
                </c:pt>
                <c:pt idx="4">
                  <c:v>2.2401699999999991</c:v>
                </c:pt>
                <c:pt idx="5">
                  <c:v>2.0615700000000032</c:v>
                </c:pt>
                <c:pt idx="6">
                  <c:v>1.8829700000000003</c:v>
                </c:pt>
                <c:pt idx="7">
                  <c:v>1.7073170731707319</c:v>
                </c:pt>
                <c:pt idx="8">
                  <c:v>1.7450000000000001</c:v>
                </c:pt>
                <c:pt idx="9">
                  <c:v>1.7800000000000002</c:v>
                </c:pt>
                <c:pt idx="10">
                  <c:v>1.7777777777777777</c:v>
                </c:pt>
                <c:pt idx="11">
                  <c:v>1.8275190366566318</c:v>
                </c:pt>
                <c:pt idx="12">
                  <c:v>1.8628571428571428</c:v>
                </c:pt>
                <c:pt idx="13">
                  <c:v>2.0020899999999955</c:v>
                </c:pt>
                <c:pt idx="14">
                  <c:v>2.4437599999999975</c:v>
                </c:pt>
                <c:pt idx="15">
                  <c:v>2.9213483146067416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F-4E16-BA89-B459EA3686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8028288"/>
        <c:axId val="1178032608"/>
      </c:lineChart>
      <c:catAx>
        <c:axId val="11780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032608"/>
        <c:crosses val="autoZero"/>
        <c:auto val="1"/>
        <c:lblAlgn val="ctr"/>
        <c:lblOffset val="100"/>
        <c:noMultiLvlLbl val="0"/>
      </c:catAx>
      <c:valAx>
        <c:axId val="1178032608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028288"/>
        <c:crosses val="autoZero"/>
        <c:crossBetween val="between"/>
      </c:valAx>
      <c:spPr>
        <a:noFill/>
        <a:ln cap="rnd">
          <a:solidFill>
            <a:schemeClr val="lt2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61</xdr:row>
      <xdr:rowOff>133888</xdr:rowOff>
    </xdr:from>
    <xdr:ext cx="68580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858000" cy="0"/>
        </a:xfrm>
        <a:custGeom>
          <a:avLst/>
          <a:gdLst/>
          <a:ahLst/>
          <a:cxnLst/>
          <a:rect l="0" t="0" r="0" b="0"/>
          <a:pathLst>
            <a:path w="6858000">
              <a:moveTo>
                <a:pt x="0" y="0"/>
              </a:moveTo>
              <a:lnTo>
                <a:pt x="6858000" y="0"/>
              </a:lnTo>
            </a:path>
          </a:pathLst>
        </a:custGeom>
        <a:ln w="3175">
          <a:solidFill>
            <a:srgbClr val="231F20"/>
          </a:solidFill>
        </a:ln>
      </xdr:spPr>
    </xdr:sp>
    <xdr:clientData/>
  </xdr:oneCellAnchor>
  <xdr:oneCellAnchor>
    <xdr:from>
      <xdr:col>1</xdr:col>
      <xdr:colOff>33019</xdr:colOff>
      <xdr:row>79</xdr:row>
      <xdr:rowOff>167361</xdr:rowOff>
    </xdr:from>
    <xdr:ext cx="3368001" cy="837246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68001" cy="837246"/>
        </a:xfrm>
        <a:prstGeom prst="rect">
          <a:avLst/>
        </a:prstGeom>
      </xdr:spPr>
    </xdr:pic>
    <xdr:clientData/>
  </xdr:oneCellAnchor>
  <xdr:oneCellAnchor>
    <xdr:from>
      <xdr:col>1</xdr:col>
      <xdr:colOff>593492</xdr:colOff>
      <xdr:row>76</xdr:row>
      <xdr:rowOff>135853</xdr:rowOff>
    </xdr:from>
    <xdr:ext cx="222584" cy="2286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2584" cy="228600"/>
        </a:xfrm>
        <a:prstGeom prst="rect">
          <a:avLst/>
        </a:prstGeom>
      </xdr:spPr>
    </xdr:pic>
    <xdr:clientData/>
  </xdr:oneCellAnchor>
  <xdr:oneCellAnchor>
    <xdr:from>
      <xdr:col>1</xdr:col>
      <xdr:colOff>547916</xdr:colOff>
      <xdr:row>77</xdr:row>
      <xdr:rowOff>95140</xdr:rowOff>
    </xdr:from>
    <xdr:ext cx="307727" cy="307738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727" cy="307738"/>
        </a:xfrm>
        <a:prstGeom prst="rect">
          <a:avLst/>
        </a:prstGeom>
      </xdr:spPr>
    </xdr:pic>
    <xdr:clientData/>
  </xdr:oneCellAnchor>
  <xdr:oneCellAnchor>
    <xdr:from>
      <xdr:col>1</xdr:col>
      <xdr:colOff>587474</xdr:colOff>
      <xdr:row>78</xdr:row>
      <xdr:rowOff>142412</xdr:rowOff>
    </xdr:from>
    <xdr:ext cx="213195" cy="213187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195" cy="2131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184148</xdr:colOff>
      <xdr:row>1</xdr:row>
      <xdr:rowOff>110559</xdr:rowOff>
    </xdr:from>
    <xdr:to>
      <xdr:col>13</xdr:col>
      <xdr:colOff>158210</xdr:colOff>
      <xdr:row>18</xdr:row>
      <xdr:rowOff>101034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0ECC73-ABEA-7DF8-4C34-9D5EFBBE4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471487</xdr:colOff>
      <xdr:row>5</xdr:row>
      <xdr:rowOff>23812</xdr:rowOff>
    </xdr:from>
    <xdr:to>
      <xdr:col>8</xdr:col>
      <xdr:colOff>147637</xdr:colOff>
      <xdr:row>22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5376DB-904E-AB10-4A48-3BAA95C7D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157162</xdr:colOff>
      <xdr:row>0</xdr:row>
      <xdr:rowOff>195262</xdr:rowOff>
    </xdr:from>
    <xdr:to>
      <xdr:col>35</xdr:col>
      <xdr:colOff>461962</xdr:colOff>
      <xdr:row>14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710E11-82D6-7F12-1A59-AF34670A6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352425</xdr:colOff>
      <xdr:row>7</xdr:row>
      <xdr:rowOff>33337</xdr:rowOff>
    </xdr:from>
    <xdr:to>
      <xdr:col>27</xdr:col>
      <xdr:colOff>104775</xdr:colOff>
      <xdr:row>24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B54CF0-AB53-0306-44D6-94A7149FC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247650</xdr:colOff>
      <xdr:row>3</xdr:row>
      <xdr:rowOff>109537</xdr:rowOff>
    </xdr:from>
    <xdr:to>
      <xdr:col>15</xdr:col>
      <xdr:colOff>38100</xdr:colOff>
      <xdr:row>20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69131F-545A-BCE2-497A-38F29C024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</xdr:colOff>
      <xdr:row>1</xdr:row>
      <xdr:rowOff>61912</xdr:rowOff>
    </xdr:from>
    <xdr:to>
      <xdr:col>14</xdr:col>
      <xdr:colOff>190500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8FA23B-FFC4-40C1-1FF3-76961505A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371474</xdr:colOff>
      <xdr:row>4</xdr:row>
      <xdr:rowOff>66675</xdr:rowOff>
    </xdr:from>
    <xdr:to>
      <xdr:col>31</xdr:col>
      <xdr:colOff>447675</xdr:colOff>
      <xdr:row>17</xdr:row>
      <xdr:rowOff>33339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46DF0B-0906-32D4-43F9-31820063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3</xdr:row>
      <xdr:rowOff>80962</xdr:rowOff>
    </xdr:from>
    <xdr:to>
      <xdr:col>14</xdr:col>
      <xdr:colOff>390524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2BAE6-AAD3-6038-7D6E-305BE7B89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223836</xdr:colOff>
      <xdr:row>13</xdr:row>
      <xdr:rowOff>95250</xdr:rowOff>
    </xdr:from>
    <xdr:to>
      <xdr:col>5</xdr:col>
      <xdr:colOff>638174</xdr:colOff>
      <xdr:row>33</xdr:row>
      <xdr:rowOff>80963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35D0AE6-DAA6-455A-08F7-E24BA138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387350</xdr:colOff>
      <xdr:row>1</xdr:row>
      <xdr:rowOff>212724</xdr:rowOff>
    </xdr:from>
    <xdr:to>
      <xdr:col>12</xdr:col>
      <xdr:colOff>488950</xdr:colOff>
      <xdr:row>20</xdr:row>
      <xdr:rowOff>133349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D721A4A-CDEE-EB5B-0F8A-DD14FCB2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80962</xdr:rowOff>
    </xdr:from>
    <xdr:to>
      <xdr:col>12</xdr:col>
      <xdr:colOff>476250</xdr:colOff>
      <xdr:row>20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3C1086-28B6-56F8-34D8-0192883A9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globalchristianity.org/" TargetMode="External"/><Relationship Id="rId1" Type="http://schemas.openxmlformats.org/officeDocument/2006/relationships/hyperlink" Target="http://www.worldchristiandatabase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topLeftCell="A19" workbookViewId="0">
      <selection activeCell="A38" sqref="A38"/>
    </sheetView>
  </sheetViews>
  <sheetFormatPr defaultRowHeight="13" x14ac:dyDescent="0.3"/>
  <cols>
    <col min="1" max="1" width="48.5" customWidth="1"/>
    <col min="2" max="2" width="15.69921875" customWidth="1"/>
    <col min="3" max="3" width="17.19921875" customWidth="1"/>
    <col min="4" max="5" width="18.796875" bestFit="1" customWidth="1"/>
    <col min="6" max="6" width="8.796875" customWidth="1"/>
    <col min="7" max="7" width="18.796875" bestFit="1" customWidth="1"/>
    <col min="8" max="8" width="19.796875" bestFit="1" customWidth="1"/>
    <col min="9" max="9" width="34" customWidth="1"/>
    <col min="10" max="10" width="21.5" customWidth="1"/>
    <col min="11" max="11" width="20" customWidth="1"/>
    <col min="12" max="12" width="22" customWidth="1"/>
    <col min="13" max="13" width="20.796875" customWidth="1"/>
    <col min="14" max="14" width="20.296875" bestFit="1" customWidth="1"/>
    <col min="15" max="15" width="23.5" customWidth="1"/>
    <col min="16" max="16" width="27" customWidth="1"/>
  </cols>
  <sheetData>
    <row r="1" spans="1:9" ht="28.5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4" customHeight="1" x14ac:dyDescent="0.3">
      <c r="A2" s="3" t="s">
        <v>92</v>
      </c>
      <c r="B2">
        <v>1900</v>
      </c>
      <c r="C2" s="2">
        <v>1970</v>
      </c>
      <c r="D2" s="3">
        <v>2000</v>
      </c>
      <c r="E2" s="3">
        <v>2020</v>
      </c>
      <c r="F2" s="4" t="s">
        <v>1</v>
      </c>
      <c r="G2" s="5" t="s">
        <v>2</v>
      </c>
      <c r="H2" s="3">
        <v>2050</v>
      </c>
    </row>
    <row r="3" spans="1:9" ht="16.75" customHeight="1" x14ac:dyDescent="0.3">
      <c r="A3" s="14" t="s">
        <v>85</v>
      </c>
      <c r="B3" s="16">
        <v>1619625000</v>
      </c>
      <c r="C3" s="33">
        <v>3695390000</v>
      </c>
      <c r="D3" s="16">
        <v>6148899000</v>
      </c>
      <c r="E3" s="16">
        <v>7840953000</v>
      </c>
      <c r="F3" s="15">
        <v>0.87</v>
      </c>
      <c r="G3" s="16">
        <v>8118836000</v>
      </c>
      <c r="H3" s="16">
        <v>9709492000</v>
      </c>
    </row>
    <row r="4" spans="1:9" ht="12" customHeight="1" x14ac:dyDescent="0.3">
      <c r="A4" s="6" t="s">
        <v>3</v>
      </c>
      <c r="B4" s="7">
        <v>1073646000</v>
      </c>
      <c r="C4" s="7">
        <v>2302129000</v>
      </c>
      <c r="D4" s="8">
        <v>4290579000</v>
      </c>
      <c r="E4" s="8">
        <v>5827214000</v>
      </c>
      <c r="F4" s="9">
        <v>1.21</v>
      </c>
      <c r="G4" s="7">
        <v>6114898000</v>
      </c>
      <c r="H4" s="8">
        <v>7699095000</v>
      </c>
    </row>
    <row r="5" spans="1:9" ht="12" customHeight="1" x14ac:dyDescent="0.3">
      <c r="A5" s="6" t="s">
        <v>4</v>
      </c>
      <c r="B5" s="10">
        <v>27.6</v>
      </c>
      <c r="C5" s="10">
        <v>63.8</v>
      </c>
      <c r="D5" s="11">
        <v>76.7</v>
      </c>
      <c r="E5" s="11">
        <v>84.1</v>
      </c>
      <c r="F5" s="9">
        <v>0.02</v>
      </c>
      <c r="G5" s="10">
        <v>84.2</v>
      </c>
      <c r="H5" s="11">
        <v>88</v>
      </c>
    </row>
    <row r="6" spans="1:9" ht="12" customHeight="1" x14ac:dyDescent="0.3">
      <c r="A6" s="6" t="s">
        <v>5</v>
      </c>
      <c r="B6" s="10">
        <v>14.4</v>
      </c>
      <c r="C6" s="10">
        <v>36.5</v>
      </c>
      <c r="D6" s="11">
        <v>46.7</v>
      </c>
      <c r="E6" s="11">
        <v>56.1</v>
      </c>
      <c r="F6" s="9">
        <v>0.74</v>
      </c>
      <c r="G6" s="10">
        <v>57.8</v>
      </c>
      <c r="H6" s="11">
        <v>68</v>
      </c>
    </row>
    <row r="7" spans="1:9" ht="12" customHeight="1" x14ac:dyDescent="0.3">
      <c r="A7" s="6" t="s">
        <v>6</v>
      </c>
      <c r="B7" s="7">
        <v>232695000</v>
      </c>
      <c r="C7" s="7">
        <v>1347080000</v>
      </c>
      <c r="D7" s="8">
        <v>2869193000</v>
      </c>
      <c r="E7" s="8">
        <v>4397903000</v>
      </c>
      <c r="F7" s="9">
        <v>1.62</v>
      </c>
      <c r="G7" s="7">
        <v>4690224000</v>
      </c>
      <c r="H7" s="8">
        <v>6604474000</v>
      </c>
    </row>
    <row r="8" spans="1:9" ht="12" customHeight="1" x14ac:dyDescent="0.3">
      <c r="A8" s="6" t="s">
        <v>7</v>
      </c>
      <c r="B8" s="2">
        <v>20</v>
      </c>
      <c r="C8" s="2">
        <v>145</v>
      </c>
      <c r="D8" s="3">
        <v>371</v>
      </c>
      <c r="E8" s="3">
        <v>579</v>
      </c>
      <c r="F8" s="9">
        <v>1.64</v>
      </c>
      <c r="G8" s="2">
        <v>618</v>
      </c>
      <c r="H8" s="3">
        <v>950</v>
      </c>
    </row>
    <row r="9" spans="1:9" ht="12" customHeight="1" x14ac:dyDescent="0.3">
      <c r="A9" s="6" t="s">
        <v>8</v>
      </c>
      <c r="B9" s="2">
        <v>5</v>
      </c>
      <c r="C9" s="2">
        <v>65</v>
      </c>
      <c r="D9" s="3">
        <v>226</v>
      </c>
      <c r="E9" s="3">
        <v>345</v>
      </c>
      <c r="F9" s="9">
        <v>1.21</v>
      </c>
      <c r="G9" s="2">
        <v>362</v>
      </c>
      <c r="H9" s="3">
        <v>500</v>
      </c>
    </row>
    <row r="10" spans="1:9" ht="16.75" customHeight="1" x14ac:dyDescent="0.3">
      <c r="A10" s="1" t="s">
        <v>84</v>
      </c>
      <c r="B10" s="14">
        <v>2.7</v>
      </c>
      <c r="C10" s="15">
        <v>4.3</v>
      </c>
      <c r="D10" s="15">
        <v>4.5</v>
      </c>
      <c r="E10" s="14">
        <v>4.4000000000000004</v>
      </c>
      <c r="F10" s="15">
        <v>-0.04</v>
      </c>
      <c r="G10" s="15">
        <v>4.4000000000000004</v>
      </c>
      <c r="H10" s="15">
        <v>4.4000000000000004</v>
      </c>
    </row>
    <row r="11" spans="1:9" ht="12" customHeight="1" x14ac:dyDescent="0.3">
      <c r="A11" s="6" t="s">
        <v>9</v>
      </c>
      <c r="B11" s="7">
        <v>1616370000</v>
      </c>
      <c r="C11" s="7">
        <v>2986913000</v>
      </c>
      <c r="D11" s="8">
        <v>5365962000</v>
      </c>
      <c r="E11" s="8">
        <v>6949778000</v>
      </c>
      <c r="F11" s="9">
        <v>0.98</v>
      </c>
      <c r="G11" s="7">
        <v>7225815000</v>
      </c>
      <c r="H11" s="8">
        <v>8860607000</v>
      </c>
    </row>
    <row r="12" spans="1:9" ht="12" customHeight="1" x14ac:dyDescent="0.3">
      <c r="A12" s="6" t="s">
        <v>10</v>
      </c>
      <c r="B12" s="7">
        <v>558346000</v>
      </c>
      <c r="C12" s="7">
        <v>1216131000</v>
      </c>
      <c r="D12" s="8">
        <v>1987906000</v>
      </c>
      <c r="E12" s="8">
        <v>2521460000</v>
      </c>
      <c r="F12" s="9">
        <v>1.08</v>
      </c>
      <c r="G12" s="7">
        <v>2631941000</v>
      </c>
      <c r="H12" s="8">
        <v>3326346000</v>
      </c>
    </row>
    <row r="13" spans="1:9" ht="12" customHeight="1" x14ac:dyDescent="0.3">
      <c r="A13" s="6" t="s">
        <v>11</v>
      </c>
      <c r="B13" s="7">
        <v>200301000</v>
      </c>
      <c r="C13" s="7">
        <v>574379000</v>
      </c>
      <c r="D13" s="8">
        <v>1299601000</v>
      </c>
      <c r="E13" s="8">
        <v>1899103000</v>
      </c>
      <c r="F13" s="9">
        <v>1.68</v>
      </c>
      <c r="G13" s="7">
        <v>2029703000</v>
      </c>
      <c r="H13" s="8">
        <v>2859536000</v>
      </c>
    </row>
    <row r="14" spans="1:9" ht="12" customHeight="1" x14ac:dyDescent="0.3">
      <c r="A14" s="6" t="s">
        <v>12</v>
      </c>
      <c r="B14" s="7">
        <v>202976000</v>
      </c>
      <c r="C14" s="7">
        <v>467434000</v>
      </c>
      <c r="D14" s="8">
        <v>843615000</v>
      </c>
      <c r="E14" s="8">
        <v>1090592000</v>
      </c>
      <c r="F14" s="9">
        <v>0.6</v>
      </c>
      <c r="G14" s="7">
        <v>1117016000</v>
      </c>
      <c r="H14" s="8">
        <v>1244529000</v>
      </c>
    </row>
    <row r="15" spans="1:9" ht="12" customHeight="1" x14ac:dyDescent="0.3">
      <c r="A15" s="6" t="s">
        <v>13</v>
      </c>
      <c r="B15" s="7">
        <v>126946000</v>
      </c>
      <c r="C15" s="7">
        <v>233383000</v>
      </c>
      <c r="D15" s="8">
        <v>448423000</v>
      </c>
      <c r="E15" s="8">
        <v>530612000</v>
      </c>
      <c r="F15" s="9">
        <v>0.17</v>
      </c>
      <c r="G15" s="7">
        <v>534250000</v>
      </c>
      <c r="H15" s="8">
        <v>532963000</v>
      </c>
    </row>
    <row r="16" spans="1:9" ht="12" customHeight="1" x14ac:dyDescent="0.3">
      <c r="A16" s="6" t="s">
        <v>14</v>
      </c>
      <c r="B16" s="7">
        <v>379974000</v>
      </c>
      <c r="C16" s="7">
        <v>238188000</v>
      </c>
      <c r="D16" s="8">
        <v>420817000</v>
      </c>
      <c r="E16" s="8">
        <v>457672000</v>
      </c>
      <c r="F16" s="9">
        <v>-0.25</v>
      </c>
      <c r="G16" s="7">
        <v>453190000</v>
      </c>
      <c r="H16" s="8">
        <v>392777000</v>
      </c>
    </row>
    <row r="17" spans="1:9" ht="12" customHeight="1" x14ac:dyDescent="0.3">
      <c r="A17" s="6" t="s">
        <v>15</v>
      </c>
      <c r="B17" s="7">
        <v>117313000</v>
      </c>
      <c r="C17" s="7">
        <v>171476000</v>
      </c>
      <c r="D17" s="8">
        <v>225753000</v>
      </c>
      <c r="E17" s="8">
        <v>288022000</v>
      </c>
      <c r="F17" s="9">
        <v>0.36</v>
      </c>
      <c r="G17" s="7">
        <v>292234000</v>
      </c>
      <c r="H17" s="8">
        <v>312696000</v>
      </c>
    </row>
    <row r="18" spans="1:9" ht="12" customHeight="1" x14ac:dyDescent="0.3">
      <c r="A18" s="6" t="s">
        <v>16</v>
      </c>
      <c r="B18" s="7">
        <v>5986000</v>
      </c>
      <c r="C18" s="7">
        <v>39557000</v>
      </c>
      <c r="D18" s="8">
        <v>63579000</v>
      </c>
      <c r="E18" s="8">
        <v>67463000</v>
      </c>
      <c r="F18" s="9">
        <v>0.09</v>
      </c>
      <c r="G18" s="7">
        <v>67704000</v>
      </c>
      <c r="H18" s="8">
        <v>65799000</v>
      </c>
    </row>
    <row r="19" spans="1:9" ht="12" customHeight="1" x14ac:dyDescent="0.3">
      <c r="A19" s="6" t="s">
        <v>17</v>
      </c>
      <c r="B19" s="7">
        <v>2962000</v>
      </c>
      <c r="C19" s="7">
        <v>10668000</v>
      </c>
      <c r="D19" s="8">
        <v>21605000</v>
      </c>
      <c r="E19" s="8">
        <v>29254000</v>
      </c>
      <c r="F19" s="9">
        <v>1.6</v>
      </c>
      <c r="G19" s="7">
        <v>31177000</v>
      </c>
      <c r="H19" s="8">
        <v>41840000</v>
      </c>
    </row>
    <row r="20" spans="1:9" ht="12" customHeight="1" x14ac:dyDescent="0.3">
      <c r="A20" s="6" t="s">
        <v>18</v>
      </c>
      <c r="B20" s="7">
        <v>11725000</v>
      </c>
      <c r="C20" s="7">
        <v>13959000</v>
      </c>
      <c r="D20" s="8">
        <v>12948000</v>
      </c>
      <c r="E20" s="8">
        <v>14800000</v>
      </c>
      <c r="F20" s="9">
        <v>0.7</v>
      </c>
      <c r="G20" s="7">
        <v>15216000</v>
      </c>
      <c r="H20" s="8">
        <v>17913000</v>
      </c>
    </row>
    <row r="21" spans="1:9" ht="12" customHeight="1" x14ac:dyDescent="0.3">
      <c r="A21" s="6" t="s">
        <v>19</v>
      </c>
      <c r="B21" s="7">
        <v>3255000</v>
      </c>
      <c r="C21" s="7">
        <v>708478000</v>
      </c>
      <c r="D21" s="8">
        <v>782937000</v>
      </c>
      <c r="E21" s="8">
        <v>891175000</v>
      </c>
      <c r="F21" s="9">
        <v>0.05</v>
      </c>
      <c r="G21" s="7">
        <v>893021000</v>
      </c>
      <c r="H21" s="8">
        <v>848885000</v>
      </c>
    </row>
    <row r="22" spans="1:9" ht="12" customHeight="1" x14ac:dyDescent="0.3">
      <c r="A22" s="6" t="s">
        <v>20</v>
      </c>
      <c r="B22" s="7">
        <v>3028000</v>
      </c>
      <c r="C22" s="7">
        <v>543321000</v>
      </c>
      <c r="D22" s="8">
        <v>645052000</v>
      </c>
      <c r="E22" s="8">
        <v>744166000</v>
      </c>
      <c r="F22" s="9">
        <v>0.09</v>
      </c>
      <c r="G22" s="7">
        <v>746715000</v>
      </c>
      <c r="H22" s="8">
        <v>715955000</v>
      </c>
    </row>
    <row r="23" spans="1:9" ht="12" customHeight="1" x14ac:dyDescent="0.3">
      <c r="A23" s="6" t="s">
        <v>21</v>
      </c>
      <c r="B23" s="7">
        <v>226000</v>
      </c>
      <c r="C23" s="7">
        <v>165156000</v>
      </c>
      <c r="D23" s="8">
        <v>137885000</v>
      </c>
      <c r="E23" s="8">
        <v>147009000</v>
      </c>
      <c r="F23" s="9">
        <v>-0.12</v>
      </c>
      <c r="G23" s="7">
        <v>146306000</v>
      </c>
      <c r="H23" s="8">
        <v>132930000</v>
      </c>
    </row>
    <row r="24" spans="1:9" ht="12" customHeight="1" x14ac:dyDescent="0.3">
      <c r="A24" s="6" t="s">
        <v>89</v>
      </c>
      <c r="B24" s="18">
        <v>34.5</v>
      </c>
      <c r="C24" s="18">
        <v>32.9</v>
      </c>
      <c r="D24" s="19">
        <v>32.299999999999997</v>
      </c>
      <c r="E24" s="19">
        <v>32.200000000000003</v>
      </c>
      <c r="F24" s="18">
        <v>0.2</v>
      </c>
      <c r="G24" s="18">
        <v>32.4</v>
      </c>
      <c r="H24" s="19">
        <v>34.299999999999997</v>
      </c>
    </row>
    <row r="25" spans="1:9" ht="12" customHeight="1" x14ac:dyDescent="0.3">
      <c r="A25" s="6" t="s">
        <v>22</v>
      </c>
      <c r="B25" s="7">
        <v>522440000</v>
      </c>
      <c r="C25" s="7">
        <v>1112204000</v>
      </c>
      <c r="D25" s="8">
        <v>1886318000</v>
      </c>
      <c r="E25" s="8">
        <v>2398583000</v>
      </c>
      <c r="F25" s="9">
        <v>1.1299999999999999</v>
      </c>
      <c r="G25" s="7">
        <v>2508432000</v>
      </c>
      <c r="H25" s="8">
        <v>3201640000</v>
      </c>
      <c r="I25">
        <f>H25/H3</f>
        <v>0.32974330685889641</v>
      </c>
    </row>
    <row r="26" spans="1:9" ht="12" customHeight="1" x14ac:dyDescent="0.3">
      <c r="A26" s="6" t="s">
        <v>23</v>
      </c>
      <c r="B26" s="7">
        <v>265756000</v>
      </c>
      <c r="C26" s="7">
        <v>656431000</v>
      </c>
      <c r="D26" s="8">
        <v>1024932000</v>
      </c>
      <c r="E26" s="8">
        <v>1240312000</v>
      </c>
      <c r="F26" s="9">
        <v>0.75</v>
      </c>
      <c r="G26" s="7">
        <v>1278009000</v>
      </c>
      <c r="H26" s="8">
        <v>1514383000</v>
      </c>
    </row>
    <row r="27" spans="1:9" ht="12" customHeight="1" x14ac:dyDescent="0.3">
      <c r="A27" s="6" t="s">
        <v>24</v>
      </c>
      <c r="B27" s="7">
        <v>134196000</v>
      </c>
      <c r="C27" s="7">
        <v>251902000</v>
      </c>
      <c r="D27" s="8">
        <v>429290000</v>
      </c>
      <c r="E27" s="8">
        <v>586373000</v>
      </c>
      <c r="F27" s="9">
        <v>1.63</v>
      </c>
      <c r="G27" s="7">
        <v>625606000</v>
      </c>
      <c r="H27" s="8">
        <v>869789000</v>
      </c>
    </row>
    <row r="28" spans="1:9" ht="12" customHeight="1" x14ac:dyDescent="0.3">
      <c r="A28" s="6" t="s">
        <v>25</v>
      </c>
      <c r="B28" s="7">
        <v>8859000</v>
      </c>
      <c r="C28" s="7">
        <v>89480000</v>
      </c>
      <c r="D28" s="8">
        <v>284420000</v>
      </c>
      <c r="E28" s="8">
        <v>390209000</v>
      </c>
      <c r="F28" s="9">
        <v>1.96</v>
      </c>
      <c r="G28" s="7">
        <v>421689000</v>
      </c>
      <c r="H28" s="8">
        <v>607415000</v>
      </c>
    </row>
    <row r="29" spans="1:9" ht="12" customHeight="1" x14ac:dyDescent="0.3">
      <c r="A29" s="6" t="s">
        <v>26</v>
      </c>
      <c r="B29" s="7">
        <v>116199000</v>
      </c>
      <c r="C29" s="7">
        <v>139037000</v>
      </c>
      <c r="D29" s="8">
        <v>257602000</v>
      </c>
      <c r="E29" s="8">
        <v>291720000</v>
      </c>
      <c r="F29" s="9">
        <v>0.12</v>
      </c>
      <c r="G29" s="7">
        <v>293158000</v>
      </c>
      <c r="H29" s="8">
        <v>317049000</v>
      </c>
    </row>
    <row r="30" spans="1:9" ht="12" customHeight="1" x14ac:dyDescent="0.3">
      <c r="A30" s="6" t="s">
        <v>27</v>
      </c>
      <c r="B30" s="7">
        <v>35906000</v>
      </c>
      <c r="C30" s="7">
        <v>103927000</v>
      </c>
      <c r="D30" s="8">
        <v>101588000</v>
      </c>
      <c r="E30" s="8">
        <v>122877000</v>
      </c>
      <c r="F30" s="9">
        <v>0.13</v>
      </c>
      <c r="G30" s="7">
        <v>123508000</v>
      </c>
      <c r="H30" s="8">
        <v>124706000</v>
      </c>
    </row>
    <row r="31" spans="1:9" ht="12" customHeight="1" x14ac:dyDescent="0.3">
      <c r="A31" s="6" t="s">
        <v>28</v>
      </c>
      <c r="B31" s="7">
        <v>80912000</v>
      </c>
      <c r="C31" s="7">
        <v>108841000</v>
      </c>
      <c r="D31" s="8">
        <v>270707000</v>
      </c>
      <c r="E31" s="8">
        <v>387026000</v>
      </c>
      <c r="F31" s="9">
        <v>1.66</v>
      </c>
      <c r="G31" s="7">
        <v>413404000</v>
      </c>
      <c r="H31" s="8">
        <v>620970000</v>
      </c>
    </row>
    <row r="32" spans="1:9" ht="12" customHeight="1" x14ac:dyDescent="0.3">
      <c r="A32" s="6" t="s">
        <v>29</v>
      </c>
      <c r="B32" s="7">
        <v>981000</v>
      </c>
      <c r="C32" s="7">
        <v>57631000</v>
      </c>
      <c r="D32" s="8">
        <v>442643000</v>
      </c>
      <c r="E32" s="8">
        <v>644260000</v>
      </c>
      <c r="F32" s="9">
        <v>1.48</v>
      </c>
      <c r="G32" s="7">
        <v>683341000</v>
      </c>
      <c r="H32" s="8">
        <v>1031503000</v>
      </c>
    </row>
    <row r="33" spans="1:8" ht="12" customHeight="1" x14ac:dyDescent="0.3">
      <c r="A33" s="6" t="s">
        <v>90</v>
      </c>
      <c r="B33" s="7">
        <v>2000</v>
      </c>
      <c r="C33" s="7">
        <v>13100</v>
      </c>
      <c r="D33" s="8">
        <v>31100</v>
      </c>
      <c r="E33" s="8">
        <v>44900</v>
      </c>
      <c r="F33" s="9" t="s">
        <v>91</v>
      </c>
      <c r="G33" s="7">
        <v>47100</v>
      </c>
      <c r="H33" s="8">
        <v>64000</v>
      </c>
    </row>
    <row r="34" spans="1:8" ht="12" customHeight="1" x14ac:dyDescent="0.3">
      <c r="A34" s="6" t="s">
        <v>30</v>
      </c>
      <c r="B34" s="7">
        <v>400000</v>
      </c>
      <c r="C34" s="7">
        <v>1330000</v>
      </c>
      <c r="D34" s="8">
        <v>3000000</v>
      </c>
      <c r="E34" s="8">
        <v>4060000</v>
      </c>
      <c r="F34" s="9">
        <v>0.85</v>
      </c>
      <c r="G34" s="7">
        <v>4200000</v>
      </c>
      <c r="H34" s="8">
        <v>5400000</v>
      </c>
    </row>
    <row r="35" spans="1:8" ht="16.75" customHeight="1" x14ac:dyDescent="0.3">
      <c r="A35" s="1" t="s">
        <v>93</v>
      </c>
      <c r="B35" s="20">
        <v>459901000</v>
      </c>
      <c r="C35" s="20">
        <v>692870000</v>
      </c>
      <c r="D35" s="20">
        <v>816126000</v>
      </c>
      <c r="E35" s="20">
        <v>847319000</v>
      </c>
      <c r="F35">
        <v>-0.32</v>
      </c>
      <c r="G35" s="20">
        <v>836646000</v>
      </c>
      <c r="H35" s="20">
        <v>746525000</v>
      </c>
    </row>
    <row r="36" spans="1:8" ht="12" customHeight="1" x14ac:dyDescent="0.3">
      <c r="A36" s="6" t="s">
        <v>31</v>
      </c>
      <c r="B36" s="7">
        <v>380647000</v>
      </c>
      <c r="C36" s="7">
        <v>490507000</v>
      </c>
      <c r="D36" s="8">
        <v>562062000</v>
      </c>
      <c r="E36" s="8">
        <v>573692000</v>
      </c>
      <c r="F36" s="9">
        <v>-0.39</v>
      </c>
      <c r="G36" s="7">
        <v>564737000</v>
      </c>
      <c r="H36" s="8">
        <v>488979000</v>
      </c>
    </row>
    <row r="37" spans="1:8" ht="12" customHeight="1" x14ac:dyDescent="0.3">
      <c r="A37" s="6" t="s">
        <v>32</v>
      </c>
      <c r="B37" s="7">
        <v>79254000</v>
      </c>
      <c r="C37" s="7">
        <v>202363000</v>
      </c>
      <c r="D37" s="8">
        <v>254063000</v>
      </c>
      <c r="E37" s="8">
        <v>273627000</v>
      </c>
      <c r="F37" s="9">
        <v>-0.16</v>
      </c>
      <c r="G37" s="7">
        <v>271909000</v>
      </c>
      <c r="H37" s="8">
        <v>257546000</v>
      </c>
    </row>
    <row r="38" spans="1:8" ht="12" customHeight="1" x14ac:dyDescent="0.3">
      <c r="A38" s="6" t="s">
        <v>33</v>
      </c>
      <c r="B38" s="7">
        <v>98445000</v>
      </c>
      <c r="C38" s="7">
        <v>523261000</v>
      </c>
      <c r="D38" s="8">
        <v>1171780000</v>
      </c>
      <c r="E38" s="8">
        <v>1674141000</v>
      </c>
      <c r="F38" s="9">
        <v>1.76</v>
      </c>
      <c r="G38" s="7">
        <v>1795295000</v>
      </c>
      <c r="H38" s="8">
        <v>2579821000</v>
      </c>
    </row>
    <row r="39" spans="1:8" ht="12" customHeight="1" x14ac:dyDescent="0.3">
      <c r="A39" s="6" t="s">
        <v>34</v>
      </c>
      <c r="B39" s="7">
        <v>9640000</v>
      </c>
      <c r="C39" s="7">
        <v>137866000</v>
      </c>
      <c r="D39" s="8">
        <v>383463000</v>
      </c>
      <c r="E39" s="8">
        <v>661349000</v>
      </c>
      <c r="F39" s="9">
        <v>2.64</v>
      </c>
      <c r="G39" s="7">
        <v>734130000</v>
      </c>
      <c r="H39" s="8">
        <v>1281941000</v>
      </c>
    </row>
    <row r="40" spans="1:8" ht="12" customHeight="1" x14ac:dyDescent="0.3">
      <c r="A40" s="6" t="s">
        <v>35</v>
      </c>
      <c r="B40" s="7">
        <v>21966000</v>
      </c>
      <c r="C40" s="7">
        <v>97390000</v>
      </c>
      <c r="D40" s="8">
        <v>281094000</v>
      </c>
      <c r="E40" s="8">
        <v>382397000</v>
      </c>
      <c r="F40" s="9">
        <v>2.11</v>
      </c>
      <c r="G40" s="7">
        <v>415647000</v>
      </c>
      <c r="H40" s="8">
        <v>585348000</v>
      </c>
    </row>
    <row r="41" spans="1:8" ht="12" customHeight="1" x14ac:dyDescent="0.3">
      <c r="A41" s="6" t="s">
        <v>36</v>
      </c>
      <c r="B41" s="7">
        <v>62002000</v>
      </c>
      <c r="C41" s="7">
        <v>269960000</v>
      </c>
      <c r="D41" s="8">
        <v>482857000</v>
      </c>
      <c r="E41" s="8">
        <v>600717000</v>
      </c>
      <c r="F41" s="9">
        <v>0.6</v>
      </c>
      <c r="G41" s="7">
        <v>615229000</v>
      </c>
      <c r="H41" s="8">
        <v>679401000</v>
      </c>
    </row>
    <row r="42" spans="1:8" ht="12" customHeight="1" x14ac:dyDescent="0.3">
      <c r="A42" s="6" t="s">
        <v>37</v>
      </c>
      <c r="B42" s="7">
        <v>4837000</v>
      </c>
      <c r="C42" s="7">
        <v>18045000</v>
      </c>
      <c r="D42" s="8">
        <v>24366000</v>
      </c>
      <c r="E42" s="8">
        <v>29678000</v>
      </c>
      <c r="F42" s="9">
        <v>0.51</v>
      </c>
      <c r="G42" s="7">
        <v>30289000</v>
      </c>
      <c r="H42" s="8">
        <v>33130000</v>
      </c>
    </row>
    <row r="43" spans="1:8" ht="16.75" customHeight="1" x14ac:dyDescent="0.3">
      <c r="A43" t="s">
        <v>94</v>
      </c>
      <c r="B43" s="20">
        <v>2100000</v>
      </c>
      <c r="C43" s="20">
        <v>4600000</v>
      </c>
      <c r="D43" s="20">
        <v>10900000</v>
      </c>
      <c r="E43" s="20">
        <v>13000000</v>
      </c>
      <c r="F43">
        <v>0.95</v>
      </c>
      <c r="G43" s="20">
        <v>13500000</v>
      </c>
      <c r="H43" s="20">
        <v>17000000</v>
      </c>
    </row>
    <row r="44" spans="1:8" ht="12" customHeight="1" x14ac:dyDescent="0.3">
      <c r="A44" s="6" t="s">
        <v>38</v>
      </c>
      <c r="B44" s="7">
        <v>62000</v>
      </c>
      <c r="C44" s="7">
        <v>240000</v>
      </c>
      <c r="D44" s="8">
        <v>420000</v>
      </c>
      <c r="E44" s="8">
        <v>425000</v>
      </c>
      <c r="F44" s="9">
        <v>1.1599999999999999</v>
      </c>
      <c r="G44" s="7">
        <v>445000</v>
      </c>
      <c r="H44" s="8">
        <v>600000</v>
      </c>
    </row>
    <row r="45" spans="1:8" ht="12" customHeight="1" x14ac:dyDescent="0.3">
      <c r="A45" s="6" t="s">
        <v>39</v>
      </c>
      <c r="B45" s="7">
        <v>344000</v>
      </c>
      <c r="C45" s="7">
        <v>3770000</v>
      </c>
      <c r="D45" s="8">
        <v>1600000</v>
      </c>
      <c r="E45" s="8">
        <v>900000</v>
      </c>
      <c r="F45" s="9">
        <v>0.28000000000000003</v>
      </c>
      <c r="G45" s="7">
        <v>910000</v>
      </c>
      <c r="H45" s="8">
        <v>1000000</v>
      </c>
    </row>
    <row r="46" spans="1:8" ht="12" customHeight="1" x14ac:dyDescent="0.3">
      <c r="A46" s="6" t="s">
        <v>40</v>
      </c>
      <c r="B46" s="10">
        <v>95</v>
      </c>
      <c r="C46" s="10">
        <v>75.8</v>
      </c>
      <c r="D46" s="11">
        <v>61</v>
      </c>
      <c r="E46" s="11">
        <v>51.9</v>
      </c>
      <c r="F46" s="9">
        <v>-0.17</v>
      </c>
      <c r="G46" s="10">
        <v>51.6</v>
      </c>
      <c r="H46" s="11">
        <v>49.4</v>
      </c>
    </row>
    <row r="47" spans="1:8" ht="12" customHeight="1" x14ac:dyDescent="0.3">
      <c r="A47" s="6" t="s">
        <v>41</v>
      </c>
      <c r="B47" s="10">
        <v>5.3</v>
      </c>
      <c r="C47" s="10">
        <v>13.4</v>
      </c>
      <c r="D47" s="11">
        <v>17.399999999999999</v>
      </c>
      <c r="E47" s="12">
        <v>18.28</v>
      </c>
      <c r="F47" s="9">
        <v>0.3</v>
      </c>
      <c r="G47" s="10">
        <v>18.5</v>
      </c>
      <c r="H47" s="11">
        <v>20</v>
      </c>
    </row>
    <row r="48" spans="1:8" ht="12" customHeight="1" x14ac:dyDescent="0.3">
      <c r="A48" s="6" t="s">
        <v>86</v>
      </c>
      <c r="B48" s="10"/>
      <c r="C48" s="10"/>
      <c r="D48" s="11"/>
      <c r="E48" s="12"/>
      <c r="F48" s="9"/>
      <c r="G48" s="10"/>
      <c r="H48" s="11"/>
    </row>
    <row r="49" spans="1:9" ht="12" customHeight="1" x14ac:dyDescent="0.3">
      <c r="A49" s="6" t="s">
        <v>87</v>
      </c>
      <c r="B49" s="10">
        <v>227</v>
      </c>
      <c r="C49" s="10">
        <v>581</v>
      </c>
      <c r="D49" s="11">
        <v>1453</v>
      </c>
      <c r="E49" s="12">
        <v>2232</v>
      </c>
      <c r="F49" s="9">
        <v>1.83</v>
      </c>
      <c r="G49" s="10">
        <v>2400</v>
      </c>
      <c r="H49" s="11">
        <v>4200</v>
      </c>
    </row>
    <row r="50" spans="1:9" ht="12" customHeight="1" x14ac:dyDescent="0.3">
      <c r="A50" s="6" t="s">
        <v>88</v>
      </c>
      <c r="B50" s="17">
        <v>879998000</v>
      </c>
      <c r="C50" s="7">
        <v>1655125000</v>
      </c>
      <c r="D50" s="8">
        <v>1849747000</v>
      </c>
      <c r="E50" s="8">
        <v>2168903000</v>
      </c>
      <c r="F50" s="9">
        <v>1.02</v>
      </c>
      <c r="G50" s="7">
        <v>2258875000</v>
      </c>
      <c r="H50" s="8">
        <v>2772731000</v>
      </c>
    </row>
    <row r="51" spans="1:9" ht="12" customHeight="1" x14ac:dyDescent="0.3">
      <c r="A51" s="1" t="s">
        <v>95</v>
      </c>
      <c r="B51" s="15">
        <v>54.3</v>
      </c>
      <c r="C51" s="10">
        <v>44.8</v>
      </c>
      <c r="D51" s="11">
        <v>30.1</v>
      </c>
      <c r="E51" s="11">
        <v>27.7</v>
      </c>
      <c r="F51" s="9">
        <v>0.15</v>
      </c>
      <c r="G51" s="10">
        <v>27.8</v>
      </c>
      <c r="H51" s="11">
        <v>28.6</v>
      </c>
      <c r="I51" s="1"/>
    </row>
    <row r="52" spans="1:9" ht="16.75" customHeight="1" x14ac:dyDescent="0.3">
      <c r="A52" s="1" t="s">
        <v>96</v>
      </c>
      <c r="B52" s="22">
        <v>270000000000</v>
      </c>
      <c r="C52" s="22">
        <v>4100000000000</v>
      </c>
      <c r="D52" s="22">
        <v>18000000000000</v>
      </c>
      <c r="E52" s="22">
        <v>56470000000000</v>
      </c>
      <c r="F52">
        <v>5.52</v>
      </c>
      <c r="G52" s="22">
        <v>70000000000000</v>
      </c>
      <c r="H52" s="22">
        <v>178000000000000</v>
      </c>
    </row>
    <row r="53" spans="1:9" ht="12" customHeight="1" x14ac:dyDescent="0.3">
      <c r="A53" s="6" t="s">
        <v>42</v>
      </c>
      <c r="B53">
        <v>8000000000</v>
      </c>
      <c r="C53">
        <v>70000000000</v>
      </c>
      <c r="D53" s="22">
        <v>320000000000</v>
      </c>
      <c r="E53" s="22">
        <v>1032000000000</v>
      </c>
      <c r="F53">
        <v>6.03</v>
      </c>
      <c r="G53" s="22">
        <v>1304000000000</v>
      </c>
      <c r="H53" s="22">
        <v>5200000000000</v>
      </c>
    </row>
    <row r="54" spans="1:9" ht="12" customHeight="1" x14ac:dyDescent="0.3">
      <c r="A54" s="6" t="s">
        <v>43</v>
      </c>
      <c r="B54" s="7">
        <v>300000</v>
      </c>
      <c r="C54" s="7">
        <v>5000000</v>
      </c>
      <c r="D54" s="13" t="s">
        <v>44</v>
      </c>
      <c r="E54" s="13" t="s">
        <v>45</v>
      </c>
      <c r="F54" s="9">
        <v>6.41</v>
      </c>
      <c r="G54" s="5" t="s">
        <v>46</v>
      </c>
      <c r="H54" s="13" t="s">
        <v>47</v>
      </c>
    </row>
    <row r="55" spans="1:9" ht="12" customHeight="1" x14ac:dyDescent="0.3">
      <c r="A55" s="63" t="s">
        <v>48</v>
      </c>
      <c r="B55" s="63"/>
      <c r="C55" s="63"/>
      <c r="D55" s="63"/>
      <c r="E55" s="63"/>
      <c r="F55" s="63"/>
      <c r="G55" s="63"/>
      <c r="H55" s="63"/>
      <c r="I55" s="63"/>
    </row>
    <row r="56" spans="1:9" ht="12" customHeight="1" x14ac:dyDescent="0.3">
      <c r="A56" s="63" t="s">
        <v>49</v>
      </c>
      <c r="B56" s="63"/>
      <c r="C56" s="63"/>
      <c r="D56" s="63"/>
      <c r="E56" s="63"/>
      <c r="F56" s="63"/>
      <c r="G56" s="63"/>
      <c r="H56" s="63"/>
      <c r="I56" s="63"/>
    </row>
    <row r="57" spans="1:9" ht="12" customHeight="1" x14ac:dyDescent="0.3">
      <c r="A57" s="63" t="s">
        <v>50</v>
      </c>
      <c r="B57" s="63"/>
      <c r="C57" s="63"/>
      <c r="D57" s="63"/>
      <c r="E57" s="63"/>
      <c r="F57" s="63"/>
      <c r="G57" s="63"/>
      <c r="H57" s="63"/>
      <c r="I57" s="63"/>
    </row>
    <row r="58" spans="1:9" ht="12" customHeight="1" x14ac:dyDescent="0.3">
      <c r="A58" s="63" t="s">
        <v>51</v>
      </c>
      <c r="B58" s="63"/>
      <c r="C58" s="63"/>
      <c r="D58" s="63"/>
      <c r="E58" s="63"/>
      <c r="F58" s="63"/>
      <c r="G58" s="63"/>
      <c r="H58" s="63"/>
      <c r="I58" s="63"/>
    </row>
    <row r="59" spans="1:9" ht="12" customHeight="1" x14ac:dyDescent="0.3">
      <c r="A59" s="63" t="s">
        <v>52</v>
      </c>
      <c r="B59" s="63"/>
      <c r="C59" s="63"/>
      <c r="D59" s="63"/>
      <c r="E59" s="63"/>
      <c r="F59" s="63"/>
      <c r="G59" s="63"/>
      <c r="H59" s="63"/>
      <c r="I59" s="63"/>
    </row>
    <row r="60" spans="1:9" ht="12" customHeight="1" x14ac:dyDescent="0.3">
      <c r="A60" s="63" t="s">
        <v>53</v>
      </c>
      <c r="B60" s="63"/>
      <c r="C60" s="63"/>
      <c r="D60" s="63"/>
      <c r="E60" s="63"/>
      <c r="F60" s="63"/>
      <c r="G60" s="63"/>
      <c r="H60" s="63"/>
      <c r="I60" s="63"/>
    </row>
    <row r="61" spans="1:9" ht="12" customHeight="1" x14ac:dyDescent="0.3">
      <c r="A61" s="63" t="s">
        <v>54</v>
      </c>
      <c r="B61" s="63"/>
      <c r="C61" s="63"/>
      <c r="D61" s="63"/>
      <c r="E61" s="63"/>
      <c r="F61" s="63"/>
      <c r="G61" s="63"/>
      <c r="H61" s="63"/>
      <c r="I61" s="63"/>
    </row>
    <row r="62" spans="1:9" ht="12" customHeight="1" x14ac:dyDescent="0.3">
      <c r="A62" s="63" t="s">
        <v>55</v>
      </c>
      <c r="B62" s="63"/>
      <c r="C62" s="63"/>
      <c r="D62" s="63"/>
      <c r="E62" s="63"/>
      <c r="F62" s="63"/>
      <c r="G62" s="63"/>
      <c r="H62" s="63"/>
      <c r="I62" s="63"/>
    </row>
    <row r="63" spans="1:9" ht="12" customHeight="1" x14ac:dyDescent="0.3">
      <c r="A63" s="62" t="s">
        <v>56</v>
      </c>
      <c r="B63" s="62"/>
      <c r="C63" s="62"/>
      <c r="D63" s="62"/>
      <c r="E63" s="62"/>
      <c r="F63" s="62"/>
      <c r="G63" s="62"/>
      <c r="H63" s="62"/>
      <c r="I63" s="62"/>
    </row>
    <row r="64" spans="1:9" ht="28.5" customHeight="1" x14ac:dyDescent="0.3">
      <c r="A64" s="61" t="s">
        <v>57</v>
      </c>
      <c r="B64" s="61"/>
      <c r="C64" s="61"/>
      <c r="D64" s="61"/>
      <c r="E64" s="61"/>
      <c r="F64" s="61"/>
      <c r="G64" s="61"/>
      <c r="H64" s="61"/>
      <c r="I64" s="61"/>
    </row>
    <row r="65" spans="1:9" ht="92.5" customHeight="1" x14ac:dyDescent="0.3">
      <c r="A65" s="62" t="s">
        <v>58</v>
      </c>
      <c r="B65" s="62"/>
      <c r="C65" s="62"/>
      <c r="D65" s="62"/>
      <c r="E65" s="62"/>
      <c r="F65" s="62"/>
      <c r="G65" s="62"/>
      <c r="H65" s="62"/>
      <c r="I65" s="62"/>
    </row>
    <row r="66" spans="1:9" ht="14.25" customHeight="1" x14ac:dyDescent="0.3">
      <c r="A66" s="60" t="s">
        <v>59</v>
      </c>
      <c r="B66" s="60"/>
      <c r="C66" s="60"/>
      <c r="D66" s="60"/>
      <c r="E66" s="60"/>
      <c r="F66" s="60"/>
      <c r="G66" s="60"/>
      <c r="H66" s="60"/>
      <c r="I66" s="60"/>
    </row>
    <row r="67" spans="1:9" ht="26.5" customHeight="1" x14ac:dyDescent="0.3">
      <c r="A67" s="60" t="s">
        <v>60</v>
      </c>
      <c r="B67" s="60"/>
      <c r="C67" s="60"/>
      <c r="D67" s="60"/>
      <c r="E67" s="60"/>
      <c r="F67" s="60"/>
      <c r="G67" s="60"/>
      <c r="H67" s="60"/>
      <c r="I67" s="60"/>
    </row>
    <row r="68" spans="1:9" ht="14.25" customHeight="1" x14ac:dyDescent="0.3">
      <c r="A68" s="60" t="s">
        <v>61</v>
      </c>
      <c r="B68" s="60"/>
      <c r="C68" s="60"/>
      <c r="D68" s="60"/>
      <c r="E68" s="60"/>
      <c r="F68" s="60"/>
      <c r="G68" s="60"/>
      <c r="H68" s="60"/>
      <c r="I68" s="60"/>
    </row>
    <row r="69" spans="1:9" ht="26.5" customHeight="1" x14ac:dyDescent="0.3">
      <c r="A69" s="60" t="s">
        <v>62</v>
      </c>
      <c r="B69" s="60"/>
      <c r="C69" s="60"/>
      <c r="D69" s="60"/>
      <c r="E69" s="60"/>
      <c r="F69" s="60"/>
      <c r="G69" s="60"/>
      <c r="H69" s="60"/>
      <c r="I69" s="60"/>
    </row>
    <row r="70" spans="1:9" ht="26.5" customHeight="1" x14ac:dyDescent="0.3">
      <c r="A70" s="60" t="s">
        <v>63</v>
      </c>
      <c r="B70" s="60"/>
      <c r="C70" s="60"/>
      <c r="D70" s="60"/>
      <c r="E70" s="60"/>
      <c r="F70" s="60"/>
      <c r="G70" s="60"/>
      <c r="H70" s="60"/>
      <c r="I70" s="60"/>
    </row>
    <row r="71" spans="1:9" ht="14.25" customHeight="1" x14ac:dyDescent="0.3">
      <c r="A71" s="60" t="s">
        <v>64</v>
      </c>
      <c r="B71" s="60"/>
      <c r="C71" s="60"/>
      <c r="D71" s="60"/>
      <c r="E71" s="60"/>
      <c r="F71" s="60"/>
      <c r="G71" s="60"/>
      <c r="H71" s="60"/>
      <c r="I71" s="60"/>
    </row>
    <row r="72" spans="1:9" ht="26.5" customHeight="1" x14ac:dyDescent="0.3">
      <c r="A72" s="60" t="s">
        <v>65</v>
      </c>
      <c r="B72" s="60"/>
      <c r="C72" s="60"/>
      <c r="D72" s="60"/>
      <c r="E72" s="60"/>
      <c r="F72" s="60"/>
      <c r="G72" s="60"/>
      <c r="H72" s="60"/>
      <c r="I72" s="60"/>
    </row>
    <row r="73" spans="1:9" ht="26.5" customHeight="1" x14ac:dyDescent="0.3">
      <c r="A73" s="60" t="s">
        <v>66</v>
      </c>
      <c r="B73" s="60"/>
      <c r="C73" s="60"/>
      <c r="D73" s="60"/>
      <c r="E73" s="60"/>
      <c r="F73" s="60"/>
      <c r="G73" s="60"/>
      <c r="H73" s="60"/>
      <c r="I73" s="60"/>
    </row>
    <row r="74" spans="1:9" ht="26.5" customHeight="1" x14ac:dyDescent="0.3">
      <c r="A74" s="60" t="s">
        <v>67</v>
      </c>
      <c r="B74" s="60"/>
      <c r="C74" s="60"/>
      <c r="D74" s="60"/>
      <c r="E74" s="60"/>
      <c r="F74" s="60"/>
      <c r="G74" s="60"/>
      <c r="H74" s="60"/>
      <c r="I74" s="60"/>
    </row>
    <row r="75" spans="1:9" ht="14.25" customHeight="1" x14ac:dyDescent="0.3">
      <c r="A75" s="60" t="s">
        <v>68</v>
      </c>
      <c r="B75" s="60"/>
      <c r="C75" s="60"/>
      <c r="D75" s="60"/>
      <c r="E75" s="60"/>
      <c r="F75" s="60"/>
      <c r="G75" s="60"/>
      <c r="H75" s="60"/>
      <c r="I75" s="60"/>
    </row>
    <row r="76" spans="1:9" ht="26.5" customHeight="1" x14ac:dyDescent="0.3">
      <c r="A76" s="60" t="s">
        <v>69</v>
      </c>
      <c r="B76" s="60"/>
      <c r="C76" s="60"/>
      <c r="D76" s="60"/>
      <c r="E76" s="60"/>
      <c r="F76" s="60"/>
      <c r="G76" s="60"/>
      <c r="H76" s="60"/>
      <c r="I76" s="60"/>
    </row>
    <row r="77" spans="1:9" ht="14.25" customHeight="1" x14ac:dyDescent="0.3">
      <c r="A77" s="60" t="s">
        <v>70</v>
      </c>
      <c r="B77" s="60"/>
      <c r="C77" s="60"/>
      <c r="D77" s="60"/>
      <c r="E77" s="60"/>
      <c r="F77" s="60"/>
      <c r="G77" s="60"/>
      <c r="H77" s="60"/>
      <c r="I77" s="60"/>
    </row>
    <row r="78" spans="1:9" ht="14.25" customHeight="1" x14ac:dyDescent="0.3">
      <c r="A78" s="59" t="s">
        <v>71</v>
      </c>
      <c r="B78" s="59"/>
      <c r="C78" s="59"/>
      <c r="D78" s="59"/>
      <c r="E78" s="59"/>
      <c r="F78" s="59"/>
      <c r="G78" s="59"/>
      <c r="H78" s="59"/>
      <c r="I78" s="59"/>
    </row>
    <row r="79" spans="1:9" ht="14.25" customHeight="1" x14ac:dyDescent="0.3">
      <c r="A79" s="58" t="s">
        <v>72</v>
      </c>
      <c r="B79" s="58"/>
      <c r="C79" s="58"/>
      <c r="D79" s="58"/>
      <c r="E79" s="58"/>
      <c r="F79" s="58"/>
      <c r="G79" s="58"/>
      <c r="H79" s="58"/>
      <c r="I79" s="58"/>
    </row>
    <row r="80" spans="1:9" ht="14.25" customHeight="1" x14ac:dyDescent="0.3">
      <c r="A80" s="59" t="s">
        <v>73</v>
      </c>
      <c r="B80" s="59"/>
      <c r="C80" s="59"/>
      <c r="D80" s="59"/>
      <c r="E80" s="59"/>
      <c r="F80" s="59"/>
      <c r="G80" s="59"/>
      <c r="H80" s="59"/>
      <c r="I80" s="59"/>
    </row>
    <row r="81" ht="66" customHeight="1" x14ac:dyDescent="0.3"/>
  </sheetData>
  <mergeCells count="27">
    <mergeCell ref="A1:I1"/>
    <mergeCell ref="A55:I55"/>
    <mergeCell ref="A56:I56"/>
    <mergeCell ref="A57:I57"/>
    <mergeCell ref="A58:I58"/>
    <mergeCell ref="A59:I59"/>
    <mergeCell ref="A60:I60"/>
    <mergeCell ref="A61:I61"/>
    <mergeCell ref="A62:I62"/>
    <mergeCell ref="A63:I63"/>
    <mergeCell ref="A64:I64"/>
    <mergeCell ref="A65:I65"/>
    <mergeCell ref="A66:I66"/>
    <mergeCell ref="A67:I67"/>
    <mergeCell ref="A68:I68"/>
    <mergeCell ref="A69:I69"/>
    <mergeCell ref="A70:I70"/>
    <mergeCell ref="A71:I71"/>
    <mergeCell ref="A72:I72"/>
    <mergeCell ref="A78:I78"/>
    <mergeCell ref="A79:I79"/>
    <mergeCell ref="A80:I80"/>
    <mergeCell ref="A73:I73"/>
    <mergeCell ref="A74:I74"/>
    <mergeCell ref="A75:I75"/>
    <mergeCell ref="A76:I76"/>
    <mergeCell ref="A77:I77"/>
  </mergeCells>
  <hyperlinks>
    <hyperlink ref="A63" r:id="rId1" display="http://www.worldchristiandatabase.org/" xr:uid="{00000000-0004-0000-0000-000000000000}"/>
    <hyperlink ref="A78" r:id="rId2" display="http://WWW.GLOBALCHRISTIANITY.ORG/" xr:uid="{00000000-0004-0000-0000-000001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F2F1-DC98-4E8D-A36B-99982157C4E7}">
  <dimension ref="A1:G9"/>
  <sheetViews>
    <sheetView workbookViewId="0">
      <selection activeCell="O19" sqref="O19"/>
    </sheetView>
  </sheetViews>
  <sheetFormatPr defaultRowHeight="13" x14ac:dyDescent="0.3"/>
  <cols>
    <col min="1" max="1" width="14.796875" bestFit="1" customWidth="1"/>
    <col min="7" max="7" width="9.796875" bestFit="1" customWidth="1"/>
  </cols>
  <sheetData>
    <row r="1" spans="1:7" x14ac:dyDescent="0.3">
      <c r="A1" s="1" t="s">
        <v>157</v>
      </c>
      <c r="B1" s="1" t="s">
        <v>156</v>
      </c>
      <c r="F1" s="1"/>
      <c r="G1" s="1"/>
    </row>
    <row r="2" spans="1:7" x14ac:dyDescent="0.3">
      <c r="A2" s="1" t="s">
        <v>151</v>
      </c>
      <c r="B2" s="53">
        <v>1.6</v>
      </c>
      <c r="F2" s="1"/>
      <c r="G2" s="52"/>
    </row>
    <row r="3" spans="1:7" x14ac:dyDescent="0.3">
      <c r="A3" s="1" t="s">
        <v>152</v>
      </c>
      <c r="B3" s="53">
        <v>1.7</v>
      </c>
      <c r="F3" s="1"/>
      <c r="G3" s="52"/>
    </row>
    <row r="4" spans="1:7" x14ac:dyDescent="0.3">
      <c r="A4" s="1" t="s">
        <v>153</v>
      </c>
      <c r="B4" s="53">
        <v>1.7</v>
      </c>
      <c r="F4" s="1"/>
      <c r="G4" s="52"/>
    </row>
    <row r="5" spans="1:7" x14ac:dyDescent="0.3">
      <c r="A5" s="1" t="s">
        <v>154</v>
      </c>
      <c r="B5" s="53">
        <v>1.8</v>
      </c>
      <c r="F5" s="1"/>
      <c r="G5" s="52"/>
    </row>
    <row r="6" spans="1:7" x14ac:dyDescent="0.3">
      <c r="A6" s="1" t="s">
        <v>159</v>
      </c>
      <c r="B6" s="53">
        <v>2.2999999999999998</v>
      </c>
      <c r="F6" s="1"/>
      <c r="G6" s="52"/>
    </row>
    <row r="7" spans="1:7" x14ac:dyDescent="0.3">
      <c r="A7" s="1" t="s">
        <v>158</v>
      </c>
      <c r="B7" s="53">
        <v>2.4</v>
      </c>
      <c r="F7" s="1"/>
      <c r="G7" s="52"/>
    </row>
    <row r="8" spans="1:7" x14ac:dyDescent="0.3">
      <c r="A8" s="1" t="s">
        <v>143</v>
      </c>
      <c r="B8" s="53">
        <v>2.7</v>
      </c>
      <c r="F8" s="1"/>
      <c r="G8" s="52"/>
    </row>
    <row r="9" spans="1:7" x14ac:dyDescent="0.3">
      <c r="A9" s="1" t="s">
        <v>155</v>
      </c>
      <c r="B9" s="53">
        <v>3.1</v>
      </c>
      <c r="F9" s="1"/>
      <c r="G9" s="52"/>
    </row>
  </sheetData>
  <sortState xmlns:xlrd2="http://schemas.microsoft.com/office/spreadsheetml/2017/richdata2" ref="A2:B9">
    <sortCondition ref="B2:B9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7755-3B99-42D5-8E58-58D03C3C8728}">
  <dimension ref="A1:G9"/>
  <sheetViews>
    <sheetView workbookViewId="0">
      <selection activeCell="G18" sqref="G18"/>
    </sheetView>
  </sheetViews>
  <sheetFormatPr defaultRowHeight="13" x14ac:dyDescent="0.3"/>
  <cols>
    <col min="3" max="7" width="10.3984375" bestFit="1" customWidth="1"/>
  </cols>
  <sheetData>
    <row r="1" spans="1:7" x14ac:dyDescent="0.3">
      <c r="A1" t="s">
        <v>168</v>
      </c>
      <c r="B1" t="s">
        <v>142</v>
      </c>
      <c r="C1" t="s">
        <v>110</v>
      </c>
      <c r="D1" t="s">
        <v>109</v>
      </c>
      <c r="E1" t="s">
        <v>108</v>
      </c>
      <c r="F1" t="s">
        <v>107</v>
      </c>
      <c r="G1" t="s">
        <v>106</v>
      </c>
    </row>
    <row r="2" spans="1:7" x14ac:dyDescent="0.3">
      <c r="A2" t="s">
        <v>110</v>
      </c>
      <c r="B2" t="s">
        <v>169</v>
      </c>
      <c r="C2" s="54">
        <v>13.240604520529626</v>
      </c>
      <c r="D2" s="54">
        <v>13.422725841989298</v>
      </c>
      <c r="E2" s="54">
        <v>13.449718666506385</v>
      </c>
      <c r="F2" s="54">
        <v>13.337735226147243</v>
      </c>
      <c r="G2" s="54">
        <v>13.063428910204347</v>
      </c>
    </row>
    <row r="3" spans="1:7" x14ac:dyDescent="0.3">
      <c r="B3" t="s">
        <v>164</v>
      </c>
      <c r="C3" s="54">
        <v>25.516411247365482</v>
      </c>
      <c r="D3" s="54">
        <v>22.451788899380968</v>
      </c>
      <c r="E3" s="54">
        <v>19.780982553833386</v>
      </c>
      <c r="F3" s="54">
        <v>17.488454101197583</v>
      </c>
      <c r="G3" s="54">
        <v>15.561312785505487</v>
      </c>
    </row>
    <row r="4" spans="1:7" x14ac:dyDescent="0.3">
      <c r="B4" t="s">
        <v>170</v>
      </c>
      <c r="C4" s="54">
        <v>24.501805536980072</v>
      </c>
      <c r="D4" s="54">
        <v>24.587136711782602</v>
      </c>
      <c r="E4" s="54">
        <v>24.33272969105666</v>
      </c>
      <c r="F4" s="54">
        <v>23.724509231277143</v>
      </c>
      <c r="G4" s="54">
        <v>22.806169831429678</v>
      </c>
    </row>
    <row r="5" spans="1:7" x14ac:dyDescent="0.3">
      <c r="B5" t="s">
        <v>171</v>
      </c>
      <c r="C5" s="54">
        <v>0.58616538995448109</v>
      </c>
      <c r="D5" s="54">
        <v>0.61273738327562688</v>
      </c>
      <c r="E5" s="54">
        <v>0.62665048336622986</v>
      </c>
      <c r="F5" s="54">
        <v>0.63089765962001021</v>
      </c>
      <c r="G5" s="54">
        <v>0.6230145267248558</v>
      </c>
    </row>
    <row r="6" spans="1:7" x14ac:dyDescent="0.3">
      <c r="B6" t="s">
        <v>165</v>
      </c>
      <c r="C6" s="54">
        <v>12.29656002545738</v>
      </c>
      <c r="D6" s="54">
        <v>11.636554401426922</v>
      </c>
      <c r="E6" s="54">
        <v>10.983833503309693</v>
      </c>
      <c r="F6" s="54">
        <v>10.357024949299626</v>
      </c>
      <c r="G6" s="54">
        <v>9.8253297556261501</v>
      </c>
    </row>
    <row r="7" spans="1:7" x14ac:dyDescent="0.3">
      <c r="B7" t="s">
        <v>160</v>
      </c>
      <c r="C7" s="54">
        <v>23.857992095299146</v>
      </c>
      <c r="D7" s="54">
        <v>27.28947644528381</v>
      </c>
      <c r="E7" s="54">
        <v>30.826472880692108</v>
      </c>
      <c r="F7" s="54">
        <v>34.461741625822178</v>
      </c>
      <c r="G7" s="54">
        <v>38.120744190509484</v>
      </c>
    </row>
    <row r="9" spans="1:7" x14ac:dyDescent="0.3">
      <c r="A9" s="1" t="s">
        <v>92</v>
      </c>
      <c r="B9" s="1" t="s">
        <v>92</v>
      </c>
      <c r="C9" s="1" t="s">
        <v>92</v>
      </c>
      <c r="D9" s="1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4288-31AD-447D-9C55-6FFD323B24C0}">
  <dimension ref="A1:E20"/>
  <sheetViews>
    <sheetView zoomScale="118" zoomScaleNormal="118" workbookViewId="0">
      <selection activeCell="D3" sqref="D3"/>
    </sheetView>
  </sheetViews>
  <sheetFormatPr defaultRowHeight="13" x14ac:dyDescent="0.3"/>
  <cols>
    <col min="2" max="2" width="26.796875" bestFit="1" customWidth="1"/>
    <col min="3" max="3" width="13.09765625" customWidth="1"/>
  </cols>
  <sheetData>
    <row r="1" spans="1:4" x14ac:dyDescent="0.3">
      <c r="B1" s="1" t="s">
        <v>144</v>
      </c>
      <c r="C1" s="1"/>
    </row>
    <row r="3" spans="1:4" x14ac:dyDescent="0.3">
      <c r="A3" s="32" t="s">
        <v>142</v>
      </c>
      <c r="B3" s="65" t="s">
        <v>160</v>
      </c>
      <c r="C3" s="32" t="s">
        <v>142</v>
      </c>
      <c r="D3">
        <v>131</v>
      </c>
    </row>
    <row r="4" spans="1:4" x14ac:dyDescent="0.3">
      <c r="A4" s="31" t="s">
        <v>143</v>
      </c>
      <c r="B4" s="66"/>
      <c r="C4" s="31" t="s">
        <v>167</v>
      </c>
      <c r="D4">
        <v>115</v>
      </c>
    </row>
    <row r="5" spans="1:4" x14ac:dyDescent="0.3">
      <c r="A5" s="32" t="s">
        <v>142</v>
      </c>
      <c r="B5" s="65" t="s">
        <v>161</v>
      </c>
      <c r="C5" s="32" t="s">
        <v>142</v>
      </c>
      <c r="D5">
        <v>73</v>
      </c>
    </row>
    <row r="6" spans="1:4" x14ac:dyDescent="0.3">
      <c r="A6" s="31" t="s">
        <v>143</v>
      </c>
      <c r="B6" s="66"/>
      <c r="C6" s="31" t="s">
        <v>167</v>
      </c>
      <c r="D6">
        <v>43</v>
      </c>
    </row>
    <row r="7" spans="1:4" x14ac:dyDescent="0.3">
      <c r="A7" s="32" t="s">
        <v>142</v>
      </c>
      <c r="B7" s="65" t="s">
        <v>162</v>
      </c>
      <c r="C7" s="32" t="s">
        <v>142</v>
      </c>
      <c r="D7">
        <v>22</v>
      </c>
    </row>
    <row r="8" spans="1:4" x14ac:dyDescent="0.3">
      <c r="A8" s="31" t="s">
        <v>143</v>
      </c>
      <c r="B8" s="66"/>
      <c r="C8" s="31" t="s">
        <v>167</v>
      </c>
      <c r="D8">
        <v>33</v>
      </c>
    </row>
    <row r="9" spans="1:4" x14ac:dyDescent="0.3">
      <c r="A9" s="32" t="s">
        <v>142</v>
      </c>
      <c r="B9" s="65" t="s">
        <v>163</v>
      </c>
      <c r="C9" s="32" t="s">
        <v>142</v>
      </c>
      <c r="D9">
        <v>27</v>
      </c>
    </row>
    <row r="10" spans="1:4" x14ac:dyDescent="0.3">
      <c r="A10" s="31" t="s">
        <v>143</v>
      </c>
      <c r="B10" s="66"/>
      <c r="C10" s="31" t="s">
        <v>167</v>
      </c>
      <c r="D10">
        <v>25</v>
      </c>
    </row>
    <row r="11" spans="1:4" x14ac:dyDescent="0.3">
      <c r="A11" s="32" t="s">
        <v>142</v>
      </c>
      <c r="B11" s="65" t="s">
        <v>164</v>
      </c>
      <c r="C11" s="32" t="s">
        <v>142</v>
      </c>
      <c r="D11">
        <v>-6</v>
      </c>
    </row>
    <row r="12" spans="1:4" x14ac:dyDescent="0.3">
      <c r="A12" s="31" t="s">
        <v>143</v>
      </c>
      <c r="B12" s="66"/>
      <c r="C12" s="31" t="s">
        <v>167</v>
      </c>
      <c r="D12">
        <v>-18</v>
      </c>
    </row>
    <row r="13" spans="1:4" x14ac:dyDescent="0.3">
      <c r="A13" s="32" t="s">
        <v>142</v>
      </c>
      <c r="B13" s="65" t="s">
        <v>165</v>
      </c>
      <c r="C13" s="32" t="s">
        <v>142</v>
      </c>
      <c r="D13">
        <v>26</v>
      </c>
    </row>
    <row r="14" spans="1:4" x14ac:dyDescent="0.3">
      <c r="A14" s="31" t="s">
        <v>143</v>
      </c>
      <c r="B14" s="66"/>
      <c r="C14" s="31" t="s">
        <v>167</v>
      </c>
      <c r="D14">
        <v>8</v>
      </c>
    </row>
    <row r="15" spans="1:4" x14ac:dyDescent="0.3">
      <c r="A15" s="32" t="s">
        <v>142</v>
      </c>
      <c r="B15" s="65" t="s">
        <v>166</v>
      </c>
      <c r="C15" s="57" t="s">
        <v>142</v>
      </c>
      <c r="D15">
        <v>35</v>
      </c>
    </row>
    <row r="16" spans="1:4" x14ac:dyDescent="0.3">
      <c r="A16" s="31" t="s">
        <v>143</v>
      </c>
      <c r="B16" s="66"/>
      <c r="C16" s="56" t="s">
        <v>167</v>
      </c>
      <c r="D16">
        <v>35</v>
      </c>
    </row>
    <row r="20" spans="5:5" x14ac:dyDescent="0.3">
      <c r="E20" s="55" t="s">
        <v>167</v>
      </c>
    </row>
  </sheetData>
  <mergeCells count="7">
    <mergeCell ref="B15:B16"/>
    <mergeCell ref="B3:B4"/>
    <mergeCell ref="B5:B6"/>
    <mergeCell ref="B7:B8"/>
    <mergeCell ref="B9:B10"/>
    <mergeCell ref="B11:B12"/>
    <mergeCell ref="B13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E7A6-3E65-4090-B018-BA0BE56BC334}">
  <dimension ref="A1:R55"/>
  <sheetViews>
    <sheetView topLeftCell="A7" workbookViewId="0">
      <selection activeCell="H10" sqref="H10"/>
    </sheetView>
  </sheetViews>
  <sheetFormatPr defaultRowHeight="13" x14ac:dyDescent="0.3"/>
  <cols>
    <col min="1" max="1" width="44" bestFit="1" customWidth="1"/>
    <col min="2" max="2" width="22.69921875" customWidth="1"/>
    <col min="3" max="3" width="17.796875" bestFit="1" customWidth="1"/>
    <col min="4" max="6" width="18.796875" bestFit="1" customWidth="1"/>
    <col min="7" max="7" width="19.796875" bestFit="1" customWidth="1"/>
    <col min="8" max="8" width="7.5" bestFit="1" customWidth="1"/>
    <col min="12" max="12" width="22.19921875" customWidth="1"/>
  </cols>
  <sheetData>
    <row r="1" spans="1:18" ht="21" x14ac:dyDescent="0.3">
      <c r="A1" s="3" t="s">
        <v>92</v>
      </c>
      <c r="B1" s="35">
        <v>1900</v>
      </c>
      <c r="C1" s="3">
        <v>1970</v>
      </c>
      <c r="D1" s="3">
        <v>2000</v>
      </c>
      <c r="E1" s="3">
        <v>2020</v>
      </c>
      <c r="F1" s="13" t="s">
        <v>2</v>
      </c>
      <c r="G1" s="3">
        <v>2050</v>
      </c>
      <c r="H1" s="36" t="s">
        <v>1</v>
      </c>
      <c r="M1" s="35">
        <v>1900</v>
      </c>
      <c r="N1" s="3">
        <v>1970</v>
      </c>
      <c r="O1" s="3">
        <v>2000</v>
      </c>
      <c r="P1" s="3">
        <v>2020</v>
      </c>
      <c r="Q1" s="13" t="s">
        <v>2</v>
      </c>
      <c r="R1" s="3">
        <v>2050</v>
      </c>
    </row>
    <row r="2" spans="1:18" x14ac:dyDescent="0.3">
      <c r="A2" s="14" t="s">
        <v>85</v>
      </c>
      <c r="B2" s="34">
        <v>1619625000</v>
      </c>
      <c r="C2" s="33">
        <v>3695390000</v>
      </c>
      <c r="D2" s="16">
        <v>6148899000</v>
      </c>
      <c r="E2" s="16">
        <v>7840953000</v>
      </c>
      <c r="F2" s="16">
        <v>8118836000</v>
      </c>
      <c r="G2" s="16">
        <v>9709492000</v>
      </c>
      <c r="H2" s="15">
        <v>0.87</v>
      </c>
      <c r="L2" s="21" t="s">
        <v>145</v>
      </c>
      <c r="M2" s="7">
        <v>62000</v>
      </c>
      <c r="N2" s="7">
        <v>240000</v>
      </c>
      <c r="O2" s="8">
        <v>420000</v>
      </c>
      <c r="P2" s="8">
        <v>425000</v>
      </c>
      <c r="Q2" s="7">
        <v>445000</v>
      </c>
      <c r="R2" s="8">
        <v>600000</v>
      </c>
    </row>
    <row r="3" spans="1:18" ht="21" x14ac:dyDescent="0.3">
      <c r="A3" s="6" t="s">
        <v>3</v>
      </c>
      <c r="B3" s="7">
        <v>1073646000</v>
      </c>
      <c r="C3" s="7">
        <v>2302129000</v>
      </c>
      <c r="D3" s="8">
        <v>4290579000</v>
      </c>
      <c r="E3" s="8">
        <v>5827214000</v>
      </c>
      <c r="F3" s="7">
        <v>6114898000</v>
      </c>
      <c r="G3" s="8">
        <v>7699095000</v>
      </c>
      <c r="H3" s="9">
        <v>1.21</v>
      </c>
      <c r="L3" s="6" t="s">
        <v>146</v>
      </c>
      <c r="M3" s="10">
        <v>227</v>
      </c>
      <c r="N3" s="10">
        <v>581</v>
      </c>
      <c r="O3" s="11">
        <v>1453</v>
      </c>
      <c r="P3" s="12">
        <v>2232</v>
      </c>
      <c r="Q3" s="10">
        <v>2400</v>
      </c>
      <c r="R3" s="11">
        <v>4200</v>
      </c>
    </row>
    <row r="4" spans="1:18" ht="21" x14ac:dyDescent="0.3">
      <c r="A4" s="6" t="s">
        <v>4</v>
      </c>
      <c r="B4" s="10">
        <v>27.6</v>
      </c>
      <c r="C4" s="10">
        <v>63.8</v>
      </c>
      <c r="D4" s="11">
        <v>76.7</v>
      </c>
      <c r="E4" s="11">
        <v>84.1</v>
      </c>
      <c r="F4" s="10">
        <v>84.2</v>
      </c>
      <c r="G4" s="11">
        <v>88</v>
      </c>
      <c r="H4" s="9">
        <v>0.02</v>
      </c>
      <c r="L4" s="21" t="s">
        <v>147</v>
      </c>
      <c r="M4" s="7">
        <v>344000</v>
      </c>
      <c r="N4" s="7">
        <v>3770000</v>
      </c>
      <c r="O4" s="8">
        <v>1600000</v>
      </c>
      <c r="P4" s="8">
        <v>900000</v>
      </c>
      <c r="Q4" s="7">
        <v>910000</v>
      </c>
      <c r="R4" s="8">
        <v>1000000</v>
      </c>
    </row>
    <row r="5" spans="1:18" x14ac:dyDescent="0.3">
      <c r="A5" s="6" t="s">
        <v>5</v>
      </c>
      <c r="B5" s="10">
        <v>14.4</v>
      </c>
      <c r="C5" s="10">
        <v>36.5</v>
      </c>
      <c r="D5" s="11">
        <v>46.7</v>
      </c>
      <c r="E5" s="11">
        <v>56.1</v>
      </c>
      <c r="F5" s="10">
        <v>57.8</v>
      </c>
      <c r="G5" s="11">
        <v>68</v>
      </c>
      <c r="H5" s="9">
        <v>0.74</v>
      </c>
    </row>
    <row r="6" spans="1:18" x14ac:dyDescent="0.3">
      <c r="A6" s="6" t="s">
        <v>6</v>
      </c>
      <c r="B6" s="7">
        <v>232695000</v>
      </c>
      <c r="C6" s="7">
        <v>1347080000</v>
      </c>
      <c r="D6" s="8">
        <v>2869193000</v>
      </c>
      <c r="E6" s="8">
        <v>4397903000</v>
      </c>
      <c r="F6" s="7">
        <v>4690224000</v>
      </c>
      <c r="G6" s="8">
        <v>6604474000</v>
      </c>
      <c r="H6" s="9">
        <v>1.62</v>
      </c>
    </row>
    <row r="7" spans="1:18" x14ac:dyDescent="0.3">
      <c r="A7" s="6" t="s">
        <v>7</v>
      </c>
      <c r="B7" s="2">
        <v>20</v>
      </c>
      <c r="C7" s="2">
        <v>145</v>
      </c>
      <c r="D7" s="3">
        <v>371</v>
      </c>
      <c r="E7" s="3">
        <v>579</v>
      </c>
      <c r="F7" s="2">
        <v>618</v>
      </c>
      <c r="G7" s="3">
        <v>950</v>
      </c>
      <c r="H7" s="9">
        <v>1.64</v>
      </c>
    </row>
    <row r="8" spans="1:18" x14ac:dyDescent="0.3">
      <c r="A8" s="6" t="s">
        <v>8</v>
      </c>
      <c r="B8" s="2">
        <v>5</v>
      </c>
      <c r="C8" s="2">
        <v>65</v>
      </c>
      <c r="D8" s="3">
        <v>226</v>
      </c>
      <c r="E8" s="3">
        <v>345</v>
      </c>
      <c r="F8" s="2">
        <v>362</v>
      </c>
      <c r="G8" s="3">
        <v>500</v>
      </c>
      <c r="H8" s="9">
        <v>1.21</v>
      </c>
    </row>
    <row r="9" spans="1:18" x14ac:dyDescent="0.3">
      <c r="A9" s="1" t="s">
        <v>84</v>
      </c>
      <c r="B9" s="14">
        <v>2.7</v>
      </c>
      <c r="C9" s="15">
        <v>4.3</v>
      </c>
      <c r="D9" s="15">
        <v>4.5</v>
      </c>
      <c r="E9" s="14">
        <v>4.4000000000000004</v>
      </c>
      <c r="F9" s="15">
        <v>4.4000000000000004</v>
      </c>
      <c r="G9" s="15">
        <v>4.4000000000000004</v>
      </c>
      <c r="H9" s="15">
        <v>-0.04</v>
      </c>
    </row>
    <row r="10" spans="1:18" x14ac:dyDescent="0.3">
      <c r="A10" s="6" t="s">
        <v>9</v>
      </c>
      <c r="B10" s="7">
        <v>1616370000</v>
      </c>
      <c r="C10" s="7">
        <v>2986913000</v>
      </c>
      <c r="D10" s="8">
        <v>5365962000</v>
      </c>
      <c r="E10" s="8">
        <v>6949778000</v>
      </c>
      <c r="F10" s="7">
        <v>7225815000</v>
      </c>
      <c r="G10" s="8">
        <v>8860607000</v>
      </c>
      <c r="H10" s="9">
        <v>0.98</v>
      </c>
    </row>
    <row r="11" spans="1:18" x14ac:dyDescent="0.3">
      <c r="A11" s="6" t="s">
        <v>10</v>
      </c>
      <c r="B11" s="7">
        <v>558346000</v>
      </c>
      <c r="C11" s="7">
        <v>1216131000</v>
      </c>
      <c r="D11" s="8">
        <v>1987906000</v>
      </c>
      <c r="E11" s="8">
        <v>2521460000</v>
      </c>
      <c r="F11" s="7">
        <v>2631941000</v>
      </c>
      <c r="G11" s="8">
        <v>3326346000</v>
      </c>
      <c r="H11" s="9">
        <v>1.08</v>
      </c>
    </row>
    <row r="12" spans="1:18" x14ac:dyDescent="0.3">
      <c r="A12" s="6" t="s">
        <v>11</v>
      </c>
      <c r="B12" s="7">
        <v>200301000</v>
      </c>
      <c r="C12" s="7">
        <v>574379000</v>
      </c>
      <c r="D12" s="8">
        <v>1299601000</v>
      </c>
      <c r="E12" s="8">
        <v>1899103000</v>
      </c>
      <c r="F12" s="7">
        <v>2029703000</v>
      </c>
      <c r="G12" s="8">
        <v>2859536000</v>
      </c>
      <c r="H12" s="9">
        <v>1.68</v>
      </c>
    </row>
    <row r="13" spans="1:18" x14ac:dyDescent="0.3">
      <c r="A13" s="6" t="s">
        <v>12</v>
      </c>
      <c r="B13" s="7">
        <v>202976000</v>
      </c>
      <c r="C13" s="7">
        <v>467434000</v>
      </c>
      <c r="D13" s="8">
        <v>843615000</v>
      </c>
      <c r="E13" s="8">
        <v>1090592000</v>
      </c>
      <c r="F13" s="7">
        <v>1117016000</v>
      </c>
      <c r="G13" s="8">
        <v>1244529000</v>
      </c>
      <c r="H13" s="9">
        <v>0.6</v>
      </c>
    </row>
    <row r="14" spans="1:18" x14ac:dyDescent="0.3">
      <c r="A14" s="6" t="s">
        <v>13</v>
      </c>
      <c r="B14" s="7">
        <v>126946000</v>
      </c>
      <c r="C14" s="7">
        <v>233383000</v>
      </c>
      <c r="D14" s="8">
        <v>448423000</v>
      </c>
      <c r="E14" s="8">
        <v>530612000</v>
      </c>
      <c r="F14" s="7">
        <v>534250000</v>
      </c>
      <c r="G14" s="8">
        <v>532963000</v>
      </c>
      <c r="H14" s="9">
        <v>0.17</v>
      </c>
    </row>
    <row r="15" spans="1:18" x14ac:dyDescent="0.3">
      <c r="A15" s="6" t="s">
        <v>14</v>
      </c>
      <c r="B15" s="7">
        <v>379974000</v>
      </c>
      <c r="C15" s="7">
        <v>238188000</v>
      </c>
      <c r="D15" s="8">
        <v>420817000</v>
      </c>
      <c r="E15" s="8">
        <v>457672000</v>
      </c>
      <c r="F15" s="7">
        <v>453190000</v>
      </c>
      <c r="G15" s="8">
        <v>392777000</v>
      </c>
      <c r="H15" s="9">
        <v>-0.25</v>
      </c>
    </row>
    <row r="16" spans="1:18" x14ac:dyDescent="0.3">
      <c r="A16" s="6" t="s">
        <v>15</v>
      </c>
      <c r="B16" s="7">
        <v>117313000</v>
      </c>
      <c r="C16" s="7">
        <v>171476000</v>
      </c>
      <c r="D16" s="8">
        <v>225753000</v>
      </c>
      <c r="E16" s="8">
        <v>288022000</v>
      </c>
      <c r="F16" s="7">
        <v>292234000</v>
      </c>
      <c r="G16" s="8">
        <v>312696000</v>
      </c>
      <c r="H16" s="9">
        <v>0.36</v>
      </c>
    </row>
    <row r="17" spans="1:8" x14ac:dyDescent="0.3">
      <c r="A17" s="6" t="s">
        <v>16</v>
      </c>
      <c r="B17" s="7">
        <v>5986000</v>
      </c>
      <c r="C17" s="7">
        <v>39557000</v>
      </c>
      <c r="D17" s="8">
        <v>63579000</v>
      </c>
      <c r="E17" s="8">
        <v>67463000</v>
      </c>
      <c r="F17" s="7">
        <v>67704000</v>
      </c>
      <c r="G17" s="8">
        <v>65799000</v>
      </c>
      <c r="H17" s="9">
        <v>0.09</v>
      </c>
    </row>
    <row r="18" spans="1:8" x14ac:dyDescent="0.3">
      <c r="A18" s="6" t="s">
        <v>17</v>
      </c>
      <c r="B18" s="7">
        <v>2962000</v>
      </c>
      <c r="C18" s="7">
        <v>10668000</v>
      </c>
      <c r="D18" s="8">
        <v>21605000</v>
      </c>
      <c r="E18" s="8">
        <v>29254000</v>
      </c>
      <c r="F18" s="7">
        <v>31177000</v>
      </c>
      <c r="G18" s="8">
        <v>41840000</v>
      </c>
      <c r="H18" s="9">
        <v>1.6</v>
      </c>
    </row>
    <row r="19" spans="1:8" x14ac:dyDescent="0.3">
      <c r="A19" s="6" t="s">
        <v>18</v>
      </c>
      <c r="B19" s="7">
        <v>11725000</v>
      </c>
      <c r="C19" s="7">
        <v>13959000</v>
      </c>
      <c r="D19" s="8">
        <v>12948000</v>
      </c>
      <c r="E19" s="8">
        <v>14800000</v>
      </c>
      <c r="F19" s="7">
        <v>15216000</v>
      </c>
      <c r="G19" s="8">
        <v>17913000</v>
      </c>
      <c r="H19" s="9">
        <v>0.7</v>
      </c>
    </row>
    <row r="20" spans="1:8" x14ac:dyDescent="0.3">
      <c r="A20" s="6" t="s">
        <v>19</v>
      </c>
      <c r="B20" s="7">
        <v>3255000</v>
      </c>
      <c r="C20" s="7">
        <v>708478000</v>
      </c>
      <c r="D20" s="8">
        <v>782937000</v>
      </c>
      <c r="E20" s="8">
        <v>891175000</v>
      </c>
      <c r="F20" s="7">
        <v>893021000</v>
      </c>
      <c r="G20" s="8">
        <v>848885000</v>
      </c>
      <c r="H20" s="9">
        <v>0.05</v>
      </c>
    </row>
    <row r="21" spans="1:8" x14ac:dyDescent="0.3">
      <c r="A21" s="6" t="s">
        <v>20</v>
      </c>
      <c r="B21" s="7">
        <v>3028000</v>
      </c>
      <c r="C21" s="7">
        <v>543321000</v>
      </c>
      <c r="D21" s="8">
        <v>645052000</v>
      </c>
      <c r="E21" s="8">
        <v>744166000</v>
      </c>
      <c r="F21" s="7">
        <v>746715000</v>
      </c>
      <c r="G21" s="8">
        <v>715955000</v>
      </c>
      <c r="H21" s="9">
        <v>0.09</v>
      </c>
    </row>
    <row r="22" spans="1:8" x14ac:dyDescent="0.3">
      <c r="A22" s="6" t="s">
        <v>21</v>
      </c>
      <c r="B22" s="7">
        <v>226000</v>
      </c>
      <c r="C22" s="7">
        <v>165156000</v>
      </c>
      <c r="D22" s="8">
        <v>137885000</v>
      </c>
      <c r="E22" s="8">
        <v>147009000</v>
      </c>
      <c r="F22" s="7">
        <v>146306000</v>
      </c>
      <c r="G22" s="8">
        <v>132930000</v>
      </c>
      <c r="H22" s="9">
        <v>-0.12</v>
      </c>
    </row>
    <row r="23" spans="1:8" x14ac:dyDescent="0.3">
      <c r="A23" s="6" t="s">
        <v>89</v>
      </c>
      <c r="B23" s="18">
        <v>34.5</v>
      </c>
      <c r="C23" s="18">
        <v>32.9</v>
      </c>
      <c r="D23" s="19">
        <v>32.299999999999997</v>
      </c>
      <c r="E23" s="19">
        <v>32.200000000000003</v>
      </c>
      <c r="F23" s="18">
        <v>32.4</v>
      </c>
      <c r="G23" s="19">
        <v>34.299999999999997</v>
      </c>
      <c r="H23" s="18">
        <v>0.2</v>
      </c>
    </row>
    <row r="24" spans="1:8" x14ac:dyDescent="0.3">
      <c r="A24" s="6" t="s">
        <v>22</v>
      </c>
      <c r="B24" s="7">
        <v>522440000</v>
      </c>
      <c r="C24" s="7">
        <v>1112204000</v>
      </c>
      <c r="D24" s="8">
        <v>1886318000</v>
      </c>
      <c r="E24" s="8">
        <v>2398583000</v>
      </c>
      <c r="F24" s="7">
        <v>2508432000</v>
      </c>
      <c r="G24" s="8">
        <v>3201640000</v>
      </c>
      <c r="H24" s="9">
        <v>1.1299999999999999</v>
      </c>
    </row>
    <row r="25" spans="1:8" x14ac:dyDescent="0.3">
      <c r="A25" s="6" t="s">
        <v>23</v>
      </c>
      <c r="B25" s="7">
        <v>265756000</v>
      </c>
      <c r="C25" s="7">
        <v>656431000</v>
      </c>
      <c r="D25" s="8">
        <v>1024932000</v>
      </c>
      <c r="E25" s="8">
        <v>1240312000</v>
      </c>
      <c r="F25" s="7">
        <v>1278009000</v>
      </c>
      <c r="G25" s="8">
        <v>1514383000</v>
      </c>
      <c r="H25" s="9">
        <v>0.75</v>
      </c>
    </row>
    <row r="26" spans="1:8" x14ac:dyDescent="0.3">
      <c r="A26" s="6" t="s">
        <v>24</v>
      </c>
      <c r="B26" s="7">
        <v>134196000</v>
      </c>
      <c r="C26" s="7">
        <v>251902000</v>
      </c>
      <c r="D26" s="8">
        <v>429290000</v>
      </c>
      <c r="E26" s="8">
        <v>586373000</v>
      </c>
      <c r="F26" s="7">
        <v>625606000</v>
      </c>
      <c r="G26" s="8">
        <v>869789000</v>
      </c>
      <c r="H26" s="9">
        <v>1.63</v>
      </c>
    </row>
    <row r="27" spans="1:8" x14ac:dyDescent="0.3">
      <c r="A27" s="6" t="s">
        <v>25</v>
      </c>
      <c r="B27" s="7">
        <v>8859000</v>
      </c>
      <c r="C27" s="7">
        <v>89480000</v>
      </c>
      <c r="D27" s="8">
        <v>284420000</v>
      </c>
      <c r="E27" s="8">
        <v>390209000</v>
      </c>
      <c r="F27" s="7">
        <v>421689000</v>
      </c>
      <c r="G27" s="8">
        <v>607415000</v>
      </c>
      <c r="H27" s="9">
        <v>1.96</v>
      </c>
    </row>
    <row r="28" spans="1:8" x14ac:dyDescent="0.3">
      <c r="A28" s="6" t="s">
        <v>26</v>
      </c>
      <c r="B28" s="7">
        <v>116199000</v>
      </c>
      <c r="C28" s="7">
        <v>139037000</v>
      </c>
      <c r="D28" s="8">
        <v>257602000</v>
      </c>
      <c r="E28" s="8">
        <v>291720000</v>
      </c>
      <c r="F28" s="7">
        <v>293158000</v>
      </c>
      <c r="G28" s="8">
        <v>317049000</v>
      </c>
      <c r="H28" s="9">
        <v>0.12</v>
      </c>
    </row>
    <row r="29" spans="1:8" x14ac:dyDescent="0.3">
      <c r="A29" s="6" t="s">
        <v>27</v>
      </c>
      <c r="B29" s="7">
        <v>35906000</v>
      </c>
      <c r="C29" s="7">
        <v>103927000</v>
      </c>
      <c r="D29" s="8">
        <v>101588000</v>
      </c>
      <c r="E29" s="8">
        <v>122877000</v>
      </c>
      <c r="F29" s="7">
        <v>123508000</v>
      </c>
      <c r="G29" s="8">
        <v>124706000</v>
      </c>
      <c r="H29" s="9">
        <v>0.13</v>
      </c>
    </row>
    <row r="30" spans="1:8" x14ac:dyDescent="0.3">
      <c r="A30" s="6" t="s">
        <v>28</v>
      </c>
      <c r="B30" s="7">
        <v>80912000</v>
      </c>
      <c r="C30" s="7">
        <v>108841000</v>
      </c>
      <c r="D30" s="8">
        <v>270707000</v>
      </c>
      <c r="E30" s="8">
        <v>387026000</v>
      </c>
      <c r="F30" s="7">
        <v>413404000</v>
      </c>
      <c r="G30" s="8">
        <v>620970000</v>
      </c>
      <c r="H30" s="9">
        <v>1.66</v>
      </c>
    </row>
    <row r="31" spans="1:8" x14ac:dyDescent="0.3">
      <c r="A31" s="6" t="s">
        <v>29</v>
      </c>
      <c r="B31" s="7">
        <v>981000</v>
      </c>
      <c r="C31" s="7">
        <v>57631000</v>
      </c>
      <c r="D31" s="8">
        <v>442643000</v>
      </c>
      <c r="E31" s="8">
        <v>644260000</v>
      </c>
      <c r="F31" s="7">
        <v>683341000</v>
      </c>
      <c r="G31" s="8">
        <v>1031503000</v>
      </c>
      <c r="H31" s="9">
        <v>1.48</v>
      </c>
    </row>
    <row r="32" spans="1:8" x14ac:dyDescent="0.3">
      <c r="A32" s="6" t="s">
        <v>90</v>
      </c>
      <c r="B32" s="7">
        <v>2000</v>
      </c>
      <c r="C32" s="7">
        <v>13100</v>
      </c>
      <c r="D32" s="8">
        <v>31100</v>
      </c>
      <c r="E32" s="8">
        <v>44900</v>
      </c>
      <c r="F32" s="7">
        <v>47100</v>
      </c>
      <c r="G32" s="8">
        <v>64000</v>
      </c>
      <c r="H32" s="9" t="s">
        <v>91</v>
      </c>
    </row>
    <row r="33" spans="1:8" x14ac:dyDescent="0.3">
      <c r="A33" s="6" t="s">
        <v>30</v>
      </c>
      <c r="B33" s="7">
        <v>400000</v>
      </c>
      <c r="C33" s="7">
        <v>1330000</v>
      </c>
      <c r="D33" s="8">
        <v>3000000</v>
      </c>
      <c r="E33" s="8">
        <v>4060000</v>
      </c>
      <c r="F33" s="7">
        <v>4200000</v>
      </c>
      <c r="G33" s="8">
        <v>5400000</v>
      </c>
      <c r="H33" s="9">
        <v>0.85</v>
      </c>
    </row>
    <row r="34" spans="1:8" x14ac:dyDescent="0.3">
      <c r="A34" s="1" t="s">
        <v>93</v>
      </c>
      <c r="B34" s="20">
        <v>459901000</v>
      </c>
      <c r="C34" s="20">
        <v>692870000</v>
      </c>
      <c r="D34" s="20">
        <v>816126000</v>
      </c>
      <c r="E34" s="20">
        <v>847319000</v>
      </c>
      <c r="F34" s="20">
        <v>836646000</v>
      </c>
      <c r="G34" s="20">
        <v>746525000</v>
      </c>
      <c r="H34">
        <v>-0.32</v>
      </c>
    </row>
    <row r="35" spans="1:8" x14ac:dyDescent="0.3">
      <c r="A35" s="6" t="s">
        <v>31</v>
      </c>
      <c r="B35" s="7">
        <v>380647000</v>
      </c>
      <c r="C35" s="7">
        <v>490507000</v>
      </c>
      <c r="D35" s="8">
        <v>562062000</v>
      </c>
      <c r="E35" s="8">
        <v>573692000</v>
      </c>
      <c r="F35" s="7">
        <v>564737000</v>
      </c>
      <c r="G35" s="8">
        <v>488979000</v>
      </c>
      <c r="H35" s="9">
        <v>-0.39</v>
      </c>
    </row>
    <row r="36" spans="1:8" x14ac:dyDescent="0.3">
      <c r="A36" s="6" t="s">
        <v>32</v>
      </c>
      <c r="B36" s="7">
        <v>79254000</v>
      </c>
      <c r="C36" s="7">
        <v>202363000</v>
      </c>
      <c r="D36" s="8">
        <v>254063000</v>
      </c>
      <c r="E36" s="8">
        <v>273627000</v>
      </c>
      <c r="F36" s="7">
        <v>271909000</v>
      </c>
      <c r="G36" s="8">
        <v>257546000</v>
      </c>
      <c r="H36" s="9">
        <v>-0.16</v>
      </c>
    </row>
    <row r="37" spans="1:8" x14ac:dyDescent="0.3">
      <c r="A37" s="6" t="s">
        <v>33</v>
      </c>
      <c r="B37" s="7">
        <v>98445000</v>
      </c>
      <c r="C37" s="7">
        <v>523261000</v>
      </c>
      <c r="D37" s="8">
        <v>1171780000</v>
      </c>
      <c r="E37" s="8">
        <v>1674141000</v>
      </c>
      <c r="F37" s="7">
        <v>1795295000</v>
      </c>
      <c r="G37" s="8">
        <v>2579821000</v>
      </c>
      <c r="H37" s="9">
        <v>1.76</v>
      </c>
    </row>
    <row r="38" spans="1:8" x14ac:dyDescent="0.3">
      <c r="A38" s="6" t="s">
        <v>34</v>
      </c>
      <c r="B38" s="7">
        <v>9640000</v>
      </c>
      <c r="C38" s="7">
        <v>137866000</v>
      </c>
      <c r="D38" s="8">
        <v>383463000</v>
      </c>
      <c r="E38" s="8">
        <v>661349000</v>
      </c>
      <c r="F38" s="7">
        <v>734130000</v>
      </c>
      <c r="G38" s="8">
        <v>1281941000</v>
      </c>
      <c r="H38" s="9">
        <v>2.64</v>
      </c>
    </row>
    <row r="39" spans="1:8" x14ac:dyDescent="0.3">
      <c r="A39" s="6" t="s">
        <v>35</v>
      </c>
      <c r="B39" s="7">
        <v>21966000</v>
      </c>
      <c r="C39" s="7">
        <v>97390000</v>
      </c>
      <c r="D39" s="8">
        <v>281094000</v>
      </c>
      <c r="E39" s="8">
        <v>382397000</v>
      </c>
      <c r="F39" s="7">
        <v>415647000</v>
      </c>
      <c r="G39" s="8">
        <v>585348000</v>
      </c>
      <c r="H39" s="9">
        <v>2.11</v>
      </c>
    </row>
    <row r="40" spans="1:8" x14ac:dyDescent="0.3">
      <c r="A40" s="6" t="s">
        <v>36</v>
      </c>
      <c r="B40" s="7">
        <v>62002000</v>
      </c>
      <c r="C40" s="7">
        <v>269960000</v>
      </c>
      <c r="D40" s="8">
        <v>482857000</v>
      </c>
      <c r="E40" s="8">
        <v>600717000</v>
      </c>
      <c r="F40" s="7">
        <v>615229000</v>
      </c>
      <c r="G40" s="8">
        <v>679401000</v>
      </c>
      <c r="H40" s="9">
        <v>0.6</v>
      </c>
    </row>
    <row r="41" spans="1:8" x14ac:dyDescent="0.3">
      <c r="A41" s="6" t="s">
        <v>37</v>
      </c>
      <c r="B41" s="7">
        <v>4837000</v>
      </c>
      <c r="C41" s="7">
        <v>18045000</v>
      </c>
      <c r="D41" s="8">
        <v>24366000</v>
      </c>
      <c r="E41" s="8">
        <v>29678000</v>
      </c>
      <c r="F41" s="7">
        <v>30289000</v>
      </c>
      <c r="G41" s="8">
        <v>33130000</v>
      </c>
      <c r="H41" s="9">
        <v>0.51</v>
      </c>
    </row>
    <row r="42" spans="1:8" x14ac:dyDescent="0.3">
      <c r="A42" t="s">
        <v>94</v>
      </c>
      <c r="B42" s="20">
        <v>2100000</v>
      </c>
      <c r="C42" s="20">
        <v>4600000</v>
      </c>
      <c r="D42" s="20">
        <v>10900000</v>
      </c>
      <c r="E42" s="20">
        <v>13000000</v>
      </c>
      <c r="F42" s="20">
        <v>13500000</v>
      </c>
      <c r="G42" s="20">
        <v>17000000</v>
      </c>
      <c r="H42">
        <v>0.95</v>
      </c>
    </row>
    <row r="43" spans="1:8" x14ac:dyDescent="0.3">
      <c r="A43" s="6" t="s">
        <v>38</v>
      </c>
      <c r="B43" s="7">
        <v>62000</v>
      </c>
      <c r="C43" s="7">
        <v>240000</v>
      </c>
      <c r="D43" s="8">
        <v>420000</v>
      </c>
      <c r="E43" s="8">
        <v>425000</v>
      </c>
      <c r="F43" s="7">
        <v>445000</v>
      </c>
      <c r="G43" s="8">
        <v>600000</v>
      </c>
      <c r="H43" s="9">
        <v>1.1599999999999999</v>
      </c>
    </row>
    <row r="44" spans="1:8" x14ac:dyDescent="0.3">
      <c r="A44" s="6" t="s">
        <v>39</v>
      </c>
      <c r="B44" s="7">
        <v>344000</v>
      </c>
      <c r="C44" s="7">
        <v>3770000</v>
      </c>
      <c r="D44" s="8">
        <v>1600000</v>
      </c>
      <c r="E44" s="8">
        <v>900000</v>
      </c>
      <c r="F44" s="7">
        <v>910000</v>
      </c>
      <c r="G44" s="8">
        <v>1000000</v>
      </c>
      <c r="H44" s="9">
        <v>0.28000000000000003</v>
      </c>
    </row>
    <row r="45" spans="1:8" x14ac:dyDescent="0.3">
      <c r="A45" s="6" t="s">
        <v>40</v>
      </c>
      <c r="B45" s="10">
        <v>95</v>
      </c>
      <c r="C45" s="10">
        <v>75.8</v>
      </c>
      <c r="D45" s="11">
        <v>61</v>
      </c>
      <c r="E45" s="11">
        <v>51.9</v>
      </c>
      <c r="F45" s="10">
        <v>51.6</v>
      </c>
      <c r="G45" s="11">
        <v>49.4</v>
      </c>
      <c r="H45" s="9">
        <v>-0.17</v>
      </c>
    </row>
    <row r="46" spans="1:8" x14ac:dyDescent="0.3">
      <c r="A46" s="6" t="s">
        <v>41</v>
      </c>
      <c r="B46" s="10">
        <v>5.3</v>
      </c>
      <c r="C46" s="10">
        <v>13.4</v>
      </c>
      <c r="D46" s="11">
        <v>17.399999999999999</v>
      </c>
      <c r="E46" s="12">
        <v>18.28</v>
      </c>
      <c r="F46" s="10">
        <v>18.5</v>
      </c>
      <c r="G46" s="11">
        <v>20</v>
      </c>
      <c r="H46" s="9">
        <v>0.3</v>
      </c>
    </row>
    <row r="47" spans="1:8" x14ac:dyDescent="0.3">
      <c r="A47" s="6" t="s">
        <v>86</v>
      </c>
      <c r="B47" s="10"/>
      <c r="C47" s="10"/>
      <c r="D47" s="11"/>
      <c r="E47" s="12"/>
      <c r="F47" s="10"/>
      <c r="G47" s="11"/>
      <c r="H47" s="9"/>
    </row>
    <row r="48" spans="1:8" x14ac:dyDescent="0.3">
      <c r="A48" s="6" t="s">
        <v>87</v>
      </c>
      <c r="B48" s="10">
        <v>227</v>
      </c>
      <c r="C48" s="10">
        <v>581</v>
      </c>
      <c r="D48" s="11">
        <v>1453</v>
      </c>
      <c r="E48" s="12">
        <v>2232</v>
      </c>
      <c r="F48" s="10">
        <v>2400</v>
      </c>
      <c r="G48" s="11">
        <v>4200</v>
      </c>
      <c r="H48" s="9">
        <v>1.83</v>
      </c>
    </row>
    <row r="49" spans="1:8" ht="30" x14ac:dyDescent="0.3">
      <c r="A49" s="6" t="s">
        <v>88</v>
      </c>
      <c r="B49" s="17">
        <v>879998000</v>
      </c>
      <c r="C49" s="7">
        <v>1655125000</v>
      </c>
      <c r="D49" s="8">
        <v>1849747000</v>
      </c>
      <c r="E49" s="8">
        <v>2168903000</v>
      </c>
      <c r="F49" s="7">
        <v>2258875000</v>
      </c>
      <c r="G49" s="8">
        <v>2772731000</v>
      </c>
      <c r="H49" s="9">
        <v>1.02</v>
      </c>
    </row>
    <row r="50" spans="1:8" x14ac:dyDescent="0.3">
      <c r="A50" s="1" t="s">
        <v>95</v>
      </c>
      <c r="B50" s="15">
        <v>54.3</v>
      </c>
      <c r="C50" s="10">
        <v>44.8</v>
      </c>
      <c r="D50" s="11">
        <v>30.1</v>
      </c>
      <c r="E50" s="11">
        <v>27.7</v>
      </c>
      <c r="F50" s="10">
        <v>27.8</v>
      </c>
      <c r="G50" s="11">
        <v>28.6</v>
      </c>
      <c r="H50" s="9">
        <v>0.15</v>
      </c>
    </row>
    <row r="51" spans="1:8" x14ac:dyDescent="0.3">
      <c r="A51" s="1" t="s">
        <v>96</v>
      </c>
      <c r="B51" s="22">
        <v>270000000000</v>
      </c>
      <c r="C51" s="22">
        <v>4100000000000</v>
      </c>
      <c r="D51" s="22">
        <v>18000000000000</v>
      </c>
      <c r="E51" s="22">
        <v>56470000000000</v>
      </c>
      <c r="F51" s="22">
        <v>70000000000000</v>
      </c>
      <c r="G51" s="22">
        <v>178000000000000</v>
      </c>
      <c r="H51">
        <v>5.52</v>
      </c>
    </row>
    <row r="52" spans="1:8" x14ac:dyDescent="0.3">
      <c r="A52" s="6" t="s">
        <v>42</v>
      </c>
      <c r="B52" s="37">
        <v>8000000000</v>
      </c>
      <c r="C52" s="37">
        <v>70000000000</v>
      </c>
      <c r="D52" s="22">
        <v>320000000000</v>
      </c>
      <c r="E52" s="22">
        <v>1032000000000</v>
      </c>
      <c r="F52" s="22">
        <v>1304000000000</v>
      </c>
      <c r="G52" s="22">
        <v>5200000000000</v>
      </c>
      <c r="H52">
        <v>6.03</v>
      </c>
    </row>
    <row r="53" spans="1:8" x14ac:dyDescent="0.3">
      <c r="A53" s="6" t="s">
        <v>43</v>
      </c>
      <c r="B53" s="7">
        <v>300000</v>
      </c>
      <c r="C53" s="7">
        <v>5000000</v>
      </c>
      <c r="D53" s="13" t="s">
        <v>44</v>
      </c>
      <c r="E53" s="13" t="s">
        <v>45</v>
      </c>
      <c r="F53" s="5" t="s">
        <v>46</v>
      </c>
      <c r="G53" s="13" t="s">
        <v>47</v>
      </c>
      <c r="H53" s="9">
        <v>6.41</v>
      </c>
    </row>
    <row r="55" spans="1:8" x14ac:dyDescent="0.3">
      <c r="B55">
        <f>B52/B51*100</f>
        <v>2.9629629629629632</v>
      </c>
      <c r="C55">
        <f t="shared" ref="C55:G55" si="0">C52/C51*100</f>
        <v>1.7073170731707319</v>
      </c>
      <c r="D55">
        <f t="shared" si="0"/>
        <v>1.7777777777777777</v>
      </c>
      <c r="E55">
        <f t="shared" si="0"/>
        <v>1.8275190366566318</v>
      </c>
      <c r="F55">
        <f t="shared" si="0"/>
        <v>1.8628571428571428</v>
      </c>
      <c r="G55">
        <f t="shared" si="0"/>
        <v>2.9213483146067416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711C-7DF8-4638-A6FA-712459A58C29}">
  <dimension ref="A1:AA7"/>
  <sheetViews>
    <sheetView topLeftCell="A4" workbookViewId="0">
      <selection activeCell="I1" sqref="I1"/>
    </sheetView>
  </sheetViews>
  <sheetFormatPr defaultRowHeight="13" x14ac:dyDescent="0.3"/>
  <cols>
    <col min="5" max="5" width="20.296875" customWidth="1"/>
    <col min="13" max="13" width="18.296875" bestFit="1" customWidth="1"/>
    <col min="17" max="17" width="18.296875" bestFit="1" customWidth="1"/>
    <col min="22" max="22" width="18.296875" bestFit="1" customWidth="1"/>
    <col min="26" max="26" width="10.296875" bestFit="1" customWidth="1"/>
    <col min="27" max="27" width="18.296875" bestFit="1" customWidth="1"/>
  </cols>
  <sheetData>
    <row r="1" spans="1:27" ht="52.5" x14ac:dyDescent="0.3">
      <c r="B1" s="21" t="s">
        <v>145</v>
      </c>
      <c r="C1" s="6" t="s">
        <v>146</v>
      </c>
      <c r="D1" s="21" t="s">
        <v>147</v>
      </c>
      <c r="E1" s="14" t="s">
        <v>85</v>
      </c>
      <c r="J1" s="21" t="s">
        <v>145</v>
      </c>
      <c r="K1" s="6" t="s">
        <v>146</v>
      </c>
      <c r="L1" s="21" t="s">
        <v>147</v>
      </c>
      <c r="M1" s="14" t="s">
        <v>85</v>
      </c>
      <c r="P1" s="21" t="s">
        <v>145</v>
      </c>
      <c r="Q1" s="14" t="s">
        <v>148</v>
      </c>
      <c r="U1" s="6" t="s">
        <v>146</v>
      </c>
      <c r="V1" s="14" t="s">
        <v>85</v>
      </c>
      <c r="Z1" s="21" t="s">
        <v>147</v>
      </c>
      <c r="AA1" s="14" t="s">
        <v>85</v>
      </c>
    </row>
    <row r="2" spans="1:27" x14ac:dyDescent="0.3">
      <c r="A2" s="35">
        <v>1900</v>
      </c>
      <c r="B2" s="7">
        <v>62000</v>
      </c>
      <c r="C2" s="10">
        <v>227</v>
      </c>
      <c r="D2" s="7">
        <v>344000</v>
      </c>
      <c r="E2" s="16">
        <v>1619625000</v>
      </c>
      <c r="I2" s="38">
        <v>1900</v>
      </c>
      <c r="J2" s="7">
        <v>62000</v>
      </c>
      <c r="K2" s="10">
        <v>227</v>
      </c>
      <c r="L2" s="7">
        <v>344000</v>
      </c>
      <c r="M2" s="16">
        <v>1619625000</v>
      </c>
      <c r="O2" s="38">
        <v>1900</v>
      </c>
      <c r="P2" s="41">
        <v>62000</v>
      </c>
      <c r="Q2" s="16">
        <v>1619625000</v>
      </c>
      <c r="T2" s="38">
        <v>1900</v>
      </c>
      <c r="U2" s="39">
        <v>227</v>
      </c>
      <c r="V2" s="16">
        <v>1619625000</v>
      </c>
      <c r="Y2" s="38">
        <v>1900</v>
      </c>
      <c r="Z2" s="7">
        <v>344000</v>
      </c>
      <c r="AA2" s="16">
        <v>1619625000</v>
      </c>
    </row>
    <row r="3" spans="1:27" x14ac:dyDescent="0.3">
      <c r="A3" s="3">
        <v>1970</v>
      </c>
      <c r="B3" s="7">
        <v>240000</v>
      </c>
      <c r="C3" s="10">
        <v>581</v>
      </c>
      <c r="D3" s="7">
        <v>3770000</v>
      </c>
      <c r="E3" s="33">
        <v>3695390000</v>
      </c>
      <c r="I3" s="3">
        <v>1970</v>
      </c>
      <c r="J3" s="7">
        <v>240000</v>
      </c>
      <c r="K3" s="10">
        <v>581</v>
      </c>
      <c r="L3" s="7">
        <v>3770000</v>
      </c>
      <c r="M3" s="33">
        <v>3695390000</v>
      </c>
      <c r="O3" s="3">
        <v>1970</v>
      </c>
      <c r="P3" s="41">
        <v>240000</v>
      </c>
      <c r="Q3" s="33">
        <v>3695390000</v>
      </c>
      <c r="T3" s="3">
        <v>1970</v>
      </c>
      <c r="U3" s="39">
        <v>581</v>
      </c>
      <c r="V3" s="33">
        <v>3695390000</v>
      </c>
      <c r="Y3" s="3">
        <v>1970</v>
      </c>
      <c r="Z3" s="7">
        <v>3770000</v>
      </c>
      <c r="AA3" s="33">
        <v>3695390000</v>
      </c>
    </row>
    <row r="4" spans="1:27" x14ac:dyDescent="0.3">
      <c r="A4" s="3">
        <v>2000</v>
      </c>
      <c r="B4" s="8">
        <v>420000</v>
      </c>
      <c r="C4" s="11">
        <v>1453</v>
      </c>
      <c r="D4" s="8">
        <v>1600000</v>
      </c>
      <c r="E4" s="16">
        <v>6148899000</v>
      </c>
      <c r="I4" s="3">
        <v>2000</v>
      </c>
      <c r="J4" s="8">
        <v>420000</v>
      </c>
      <c r="K4" s="11">
        <v>1453</v>
      </c>
      <c r="L4" s="8">
        <v>1600000</v>
      </c>
      <c r="M4" s="16">
        <v>6148899000</v>
      </c>
      <c r="O4" s="3">
        <v>2000</v>
      </c>
      <c r="P4" s="41">
        <v>420000</v>
      </c>
      <c r="Q4" s="16">
        <v>6148899000</v>
      </c>
      <c r="T4" s="3">
        <v>2000</v>
      </c>
      <c r="U4" s="40">
        <v>1453</v>
      </c>
      <c r="V4" s="16">
        <v>6148899000</v>
      </c>
      <c r="Y4" s="3">
        <v>2000</v>
      </c>
      <c r="Z4" s="8">
        <v>1600000</v>
      </c>
      <c r="AA4" s="16">
        <v>6148899000</v>
      </c>
    </row>
    <row r="5" spans="1:27" x14ac:dyDescent="0.3">
      <c r="A5" s="3">
        <v>2020</v>
      </c>
      <c r="B5" s="8">
        <v>425000</v>
      </c>
      <c r="C5" s="12">
        <v>2232</v>
      </c>
      <c r="D5" s="8">
        <v>900000</v>
      </c>
      <c r="E5" s="16">
        <v>7840953000</v>
      </c>
      <c r="I5" s="3">
        <v>2020</v>
      </c>
      <c r="J5" s="8">
        <v>425000</v>
      </c>
      <c r="K5" s="12">
        <v>2232</v>
      </c>
      <c r="L5" s="8">
        <v>900000</v>
      </c>
      <c r="M5" s="16">
        <v>7840953000</v>
      </c>
      <c r="O5" s="3">
        <v>2020</v>
      </c>
      <c r="P5" s="41">
        <v>425000</v>
      </c>
      <c r="Q5" s="16">
        <v>7840953000</v>
      </c>
      <c r="T5" s="3">
        <v>2020</v>
      </c>
      <c r="U5" s="40">
        <v>2232</v>
      </c>
      <c r="V5" s="16">
        <v>7840953000</v>
      </c>
      <c r="Y5" s="3">
        <v>2020</v>
      </c>
      <c r="Z5" s="8">
        <v>900000</v>
      </c>
      <c r="AA5" s="16">
        <v>7840953000</v>
      </c>
    </row>
    <row r="6" spans="1:27" x14ac:dyDescent="0.3">
      <c r="A6" s="13" t="s">
        <v>2</v>
      </c>
      <c r="B6" s="7">
        <v>445000</v>
      </c>
      <c r="C6" s="10">
        <v>2400</v>
      </c>
      <c r="D6" s="7">
        <v>910000</v>
      </c>
      <c r="E6" s="16">
        <v>8118836000</v>
      </c>
      <c r="I6" s="13" t="s">
        <v>2</v>
      </c>
      <c r="J6" s="7">
        <v>445000</v>
      </c>
      <c r="K6" s="10">
        <v>2400</v>
      </c>
      <c r="L6" s="7">
        <v>910000</v>
      </c>
      <c r="M6" s="16">
        <v>8118836000</v>
      </c>
      <c r="O6" s="13" t="s">
        <v>2</v>
      </c>
      <c r="P6" s="41">
        <v>445000</v>
      </c>
      <c r="Q6" s="16">
        <v>8118836000</v>
      </c>
      <c r="T6" s="13" t="s">
        <v>2</v>
      </c>
      <c r="U6" s="39">
        <v>2400</v>
      </c>
      <c r="V6" s="16">
        <v>8118836000</v>
      </c>
      <c r="Y6" s="13" t="s">
        <v>2</v>
      </c>
      <c r="Z6" s="7">
        <v>910000</v>
      </c>
      <c r="AA6" s="16">
        <v>8118836000</v>
      </c>
    </row>
    <row r="7" spans="1:27" x14ac:dyDescent="0.3">
      <c r="A7" s="3">
        <v>2050</v>
      </c>
      <c r="B7" s="8">
        <v>600000</v>
      </c>
      <c r="C7" s="11">
        <v>4200</v>
      </c>
      <c r="D7" s="8">
        <v>1000000</v>
      </c>
      <c r="E7" s="16">
        <v>9709492000</v>
      </c>
      <c r="I7" s="3">
        <v>2050</v>
      </c>
      <c r="J7" s="8">
        <v>600000</v>
      </c>
      <c r="K7" s="11">
        <v>4200</v>
      </c>
      <c r="L7" s="8">
        <v>1000000</v>
      </c>
      <c r="M7" s="16">
        <v>9709492000</v>
      </c>
      <c r="O7" s="3">
        <v>2050</v>
      </c>
      <c r="P7" s="41">
        <v>600000</v>
      </c>
      <c r="Q7" s="16">
        <v>9709492000</v>
      </c>
      <c r="T7" s="3">
        <v>2050</v>
      </c>
      <c r="U7" s="40">
        <v>4200</v>
      </c>
      <c r="V7" s="16">
        <v>9709492000</v>
      </c>
      <c r="Y7" s="3">
        <v>2050</v>
      </c>
      <c r="Z7" s="8">
        <v>1000000</v>
      </c>
      <c r="AA7" s="16">
        <v>9709492000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B21C-D8F8-40C2-B426-A20CFB38F4D8}">
  <dimension ref="B1:C14"/>
  <sheetViews>
    <sheetView workbookViewId="0">
      <selection activeCell="M18" sqref="M18"/>
    </sheetView>
  </sheetViews>
  <sheetFormatPr defaultRowHeight="13" x14ac:dyDescent="0.3"/>
  <cols>
    <col min="2" max="2" width="35.796875" customWidth="1"/>
  </cols>
  <sheetData>
    <row r="1" spans="2:3" x14ac:dyDescent="0.3">
      <c r="C1" t="s">
        <v>128</v>
      </c>
    </row>
    <row r="2" spans="2:3" x14ac:dyDescent="0.3">
      <c r="B2" s="21" t="s">
        <v>129</v>
      </c>
      <c r="C2" s="9">
        <v>0.98</v>
      </c>
    </row>
    <row r="3" spans="2:3" x14ac:dyDescent="0.3">
      <c r="B3" s="21" t="s">
        <v>130</v>
      </c>
      <c r="C3" s="9">
        <v>1.08</v>
      </c>
    </row>
    <row r="4" spans="2:3" x14ac:dyDescent="0.3">
      <c r="B4" s="21" t="s">
        <v>131</v>
      </c>
      <c r="C4" s="9">
        <v>1.68</v>
      </c>
    </row>
    <row r="5" spans="2:3" x14ac:dyDescent="0.3">
      <c r="B5" s="21" t="s">
        <v>132</v>
      </c>
      <c r="C5" s="9">
        <v>0.6</v>
      </c>
    </row>
    <row r="6" spans="2:3" x14ac:dyDescent="0.3">
      <c r="B6" s="21" t="s">
        <v>133</v>
      </c>
      <c r="C6" s="9">
        <v>0.17</v>
      </c>
    </row>
    <row r="7" spans="2:3" x14ac:dyDescent="0.3">
      <c r="B7" s="21" t="s">
        <v>134</v>
      </c>
      <c r="C7" s="9">
        <v>-0.25</v>
      </c>
    </row>
    <row r="8" spans="2:3" x14ac:dyDescent="0.3">
      <c r="B8" s="21" t="s">
        <v>135</v>
      </c>
      <c r="C8" s="9">
        <v>0.36</v>
      </c>
    </row>
    <row r="9" spans="2:3" x14ac:dyDescent="0.3">
      <c r="B9" s="21" t="s">
        <v>136</v>
      </c>
      <c r="C9" s="9">
        <v>0.09</v>
      </c>
    </row>
    <row r="10" spans="2:3" x14ac:dyDescent="0.3">
      <c r="B10" s="21" t="s">
        <v>137</v>
      </c>
      <c r="C10" s="9">
        <v>1.6</v>
      </c>
    </row>
    <row r="11" spans="2:3" x14ac:dyDescent="0.3">
      <c r="B11" s="21" t="s">
        <v>139</v>
      </c>
      <c r="C11" s="9">
        <v>0.7</v>
      </c>
    </row>
    <row r="12" spans="2:3" x14ac:dyDescent="0.3">
      <c r="B12" s="21" t="s">
        <v>138</v>
      </c>
      <c r="C12" s="9">
        <v>0.05</v>
      </c>
    </row>
    <row r="13" spans="2:3" x14ac:dyDescent="0.3">
      <c r="B13" s="21" t="s">
        <v>140</v>
      </c>
      <c r="C13" s="9">
        <v>0.09</v>
      </c>
    </row>
    <row r="14" spans="2:3" x14ac:dyDescent="0.3">
      <c r="B14" s="21" t="s">
        <v>141</v>
      </c>
      <c r="C14" s="9">
        <v>-0.12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4514-5630-4BB4-874A-3D2629D1208B}">
  <dimension ref="A1:N17"/>
  <sheetViews>
    <sheetView topLeftCell="M1" workbookViewId="0">
      <selection activeCell="I11" sqref="I11"/>
    </sheetView>
  </sheetViews>
  <sheetFormatPr defaultRowHeight="13" x14ac:dyDescent="0.3"/>
  <cols>
    <col min="1" max="1" width="21.5" customWidth="1"/>
    <col min="2" max="2" width="17.796875" bestFit="1" customWidth="1"/>
    <col min="3" max="3" width="19.796875" bestFit="1" customWidth="1"/>
    <col min="4" max="5" width="18.296875" bestFit="1" customWidth="1"/>
    <col min="6" max="6" width="19.796875" bestFit="1" customWidth="1"/>
    <col min="7" max="7" width="18.296875" bestFit="1" customWidth="1"/>
    <col min="9" max="9" width="13.5" bestFit="1" customWidth="1"/>
    <col min="14" max="14" width="19.796875" bestFit="1" customWidth="1"/>
  </cols>
  <sheetData>
    <row r="1" spans="1:14" x14ac:dyDescent="0.3">
      <c r="B1">
        <v>1900</v>
      </c>
      <c r="C1">
        <v>1970</v>
      </c>
      <c r="D1">
        <v>2000</v>
      </c>
      <c r="E1">
        <v>2020</v>
      </c>
      <c r="F1" s="1" t="s">
        <v>97</v>
      </c>
      <c r="G1">
        <v>2050</v>
      </c>
      <c r="H1" s="1" t="s">
        <v>98</v>
      </c>
      <c r="M1" t="s">
        <v>100</v>
      </c>
      <c r="N1" t="s">
        <v>101</v>
      </c>
    </row>
    <row r="2" spans="1:14" ht="45" x14ac:dyDescent="0.3">
      <c r="A2" s="23" t="s">
        <v>89</v>
      </c>
      <c r="B2" s="24">
        <v>34.5</v>
      </c>
      <c r="C2" s="24">
        <v>32.9</v>
      </c>
      <c r="D2" s="25">
        <v>32.299999999999997</v>
      </c>
      <c r="E2" s="25">
        <v>32.200000000000003</v>
      </c>
      <c r="F2" s="24">
        <v>32.4</v>
      </c>
      <c r="G2" s="25">
        <v>34.299999999999997</v>
      </c>
      <c r="H2" s="24">
        <v>0.2</v>
      </c>
      <c r="M2" t="s">
        <v>99</v>
      </c>
      <c r="N2" s="29">
        <v>34.5</v>
      </c>
    </row>
    <row r="3" spans="1:14" ht="30" x14ac:dyDescent="0.3">
      <c r="A3" s="23" t="s">
        <v>75</v>
      </c>
      <c r="B3" s="26">
        <v>522440000</v>
      </c>
      <c r="C3" s="26">
        <v>1112204000</v>
      </c>
      <c r="D3" s="27">
        <v>1886318000</v>
      </c>
      <c r="E3" s="27">
        <v>2398583000</v>
      </c>
      <c r="F3" s="26">
        <v>2508432000</v>
      </c>
      <c r="G3" s="27">
        <v>3201640000</v>
      </c>
      <c r="H3" s="28">
        <v>1.1299999999999999</v>
      </c>
      <c r="M3" s="30" t="s">
        <v>102</v>
      </c>
      <c r="N3" s="29">
        <v>34.271699999999996</v>
      </c>
    </row>
    <row r="4" spans="1:14" ht="15" x14ac:dyDescent="0.3">
      <c r="A4" s="23" t="s">
        <v>76</v>
      </c>
      <c r="B4" s="26">
        <v>265756000</v>
      </c>
      <c r="C4" s="26">
        <v>656431000</v>
      </c>
      <c r="D4" s="27">
        <v>1024932000</v>
      </c>
      <c r="E4" s="27">
        <v>1240312000</v>
      </c>
      <c r="F4" s="26">
        <v>1278009000</v>
      </c>
      <c r="G4" s="27">
        <v>1514383000</v>
      </c>
      <c r="H4" s="28">
        <v>0.75</v>
      </c>
      <c r="M4" s="30" t="s">
        <v>103</v>
      </c>
      <c r="N4" s="29">
        <v>34.043129999999998</v>
      </c>
    </row>
    <row r="5" spans="1:14" ht="15" x14ac:dyDescent="0.3">
      <c r="A5" s="23" t="s">
        <v>77</v>
      </c>
      <c r="B5" s="26">
        <v>134196000</v>
      </c>
      <c r="C5" s="26">
        <v>251902000</v>
      </c>
      <c r="D5" s="27">
        <v>429290000</v>
      </c>
      <c r="E5" s="27">
        <v>586373000</v>
      </c>
      <c r="F5" s="26">
        <v>625606000</v>
      </c>
      <c r="G5" s="27">
        <v>869789000</v>
      </c>
      <c r="H5" s="28">
        <v>1.63</v>
      </c>
      <c r="M5" s="30" t="s">
        <v>104</v>
      </c>
      <c r="N5" s="29">
        <v>33.814559999999993</v>
      </c>
    </row>
    <row r="6" spans="1:14" ht="15" x14ac:dyDescent="0.3">
      <c r="A6" s="23" t="s">
        <v>78</v>
      </c>
      <c r="B6" s="26">
        <v>8859000</v>
      </c>
      <c r="C6" s="26">
        <v>89480000</v>
      </c>
      <c r="D6" s="27">
        <v>284420000</v>
      </c>
      <c r="E6" s="27">
        <v>390209000</v>
      </c>
      <c r="F6" s="26">
        <v>421689000</v>
      </c>
      <c r="G6" s="27">
        <v>607415000</v>
      </c>
      <c r="H6" s="28">
        <v>1.96</v>
      </c>
      <c r="M6" s="30" t="s">
        <v>105</v>
      </c>
      <c r="N6" s="29">
        <v>33.585989999999995</v>
      </c>
    </row>
    <row r="7" spans="1:14" ht="15" x14ac:dyDescent="0.3">
      <c r="A7" s="23" t="s">
        <v>79</v>
      </c>
      <c r="B7" s="26">
        <v>116199000</v>
      </c>
      <c r="C7" s="26">
        <v>139037000</v>
      </c>
      <c r="D7" s="27">
        <v>257602000</v>
      </c>
      <c r="E7" s="27">
        <v>291720000</v>
      </c>
      <c r="F7" s="26">
        <v>293158000</v>
      </c>
      <c r="G7" s="27">
        <v>317049000</v>
      </c>
      <c r="H7" s="28">
        <v>0.12</v>
      </c>
      <c r="M7" s="30" t="s">
        <v>116</v>
      </c>
      <c r="N7" s="29">
        <v>33.357419999999998</v>
      </c>
    </row>
    <row r="8" spans="1:14" ht="30" x14ac:dyDescent="0.3">
      <c r="A8" s="23" t="s">
        <v>80</v>
      </c>
      <c r="B8" s="26">
        <v>35906000</v>
      </c>
      <c r="C8" s="26">
        <v>103927000</v>
      </c>
      <c r="D8" s="27">
        <v>101588000</v>
      </c>
      <c r="E8" s="27">
        <v>122877000</v>
      </c>
      <c r="F8" s="26">
        <v>123508000</v>
      </c>
      <c r="G8" s="27">
        <v>124706000</v>
      </c>
      <c r="H8" s="28">
        <v>0.13</v>
      </c>
      <c r="M8" s="30" t="s">
        <v>115</v>
      </c>
      <c r="N8" s="29">
        <v>33.128849999999993</v>
      </c>
    </row>
    <row r="9" spans="1:14" ht="15" x14ac:dyDescent="0.3">
      <c r="A9" s="23" t="s">
        <v>81</v>
      </c>
      <c r="B9" s="26">
        <v>80912000</v>
      </c>
      <c r="C9" s="26">
        <v>108841000</v>
      </c>
      <c r="D9" s="27">
        <v>270707000</v>
      </c>
      <c r="E9" s="27">
        <v>387026000</v>
      </c>
      <c r="F9" s="26">
        <v>413404000</v>
      </c>
      <c r="G9" s="27">
        <v>620970000</v>
      </c>
      <c r="H9" s="28">
        <v>1.66</v>
      </c>
      <c r="M9" s="30" t="s">
        <v>114</v>
      </c>
      <c r="N9" s="29">
        <v>32.9</v>
      </c>
    </row>
    <row r="10" spans="1:14" ht="45" x14ac:dyDescent="0.3">
      <c r="A10" s="23" t="s">
        <v>82</v>
      </c>
      <c r="B10" s="26">
        <v>981000</v>
      </c>
      <c r="C10" s="26">
        <v>57631000</v>
      </c>
      <c r="D10" s="27">
        <v>442643000</v>
      </c>
      <c r="E10" s="27">
        <v>644260000</v>
      </c>
      <c r="F10" s="26">
        <v>683341000</v>
      </c>
      <c r="G10" s="27">
        <v>1031503000</v>
      </c>
      <c r="H10" s="28">
        <v>1.48</v>
      </c>
      <c r="I10" s="54">
        <f>SUM(G5:G9)</f>
        <v>2539929000</v>
      </c>
      <c r="M10" s="30" t="s">
        <v>113</v>
      </c>
      <c r="N10" s="29">
        <v>32.699999999999996</v>
      </c>
    </row>
    <row r="11" spans="1:14" ht="30" x14ac:dyDescent="0.3">
      <c r="A11" s="23" t="s">
        <v>90</v>
      </c>
      <c r="B11" s="26">
        <v>2000</v>
      </c>
      <c r="C11" s="26">
        <v>13100</v>
      </c>
      <c r="D11" s="27">
        <v>31100</v>
      </c>
      <c r="E11" s="27">
        <v>44900</v>
      </c>
      <c r="F11" s="26">
        <v>47100</v>
      </c>
      <c r="G11" s="27">
        <v>64000</v>
      </c>
      <c r="H11" s="28" t="s">
        <v>91</v>
      </c>
      <c r="M11" s="30" t="s">
        <v>112</v>
      </c>
      <c r="N11" s="29">
        <v>32.499999999999993</v>
      </c>
    </row>
    <row r="12" spans="1:14" ht="15" x14ac:dyDescent="0.3">
      <c r="A12" s="23" t="s">
        <v>83</v>
      </c>
      <c r="B12" s="26">
        <v>400000</v>
      </c>
      <c r="C12" s="26">
        <v>1330000</v>
      </c>
      <c r="D12" s="27">
        <v>3000000</v>
      </c>
      <c r="E12" s="27">
        <v>4060000</v>
      </c>
      <c r="F12" s="26">
        <v>4200000</v>
      </c>
      <c r="G12" s="27">
        <v>5400000</v>
      </c>
      <c r="H12" s="28">
        <v>0.85</v>
      </c>
      <c r="M12" s="30" t="s">
        <v>111</v>
      </c>
      <c r="N12" s="29">
        <v>32.299999999999997</v>
      </c>
    </row>
    <row r="13" spans="1:14" x14ac:dyDescent="0.3">
      <c r="M13" s="30" t="s">
        <v>110</v>
      </c>
      <c r="N13" s="29">
        <v>32.25</v>
      </c>
    </row>
    <row r="14" spans="1:14" x14ac:dyDescent="0.3">
      <c r="M14" s="30" t="s">
        <v>109</v>
      </c>
      <c r="N14" s="29">
        <v>32.200000000000003</v>
      </c>
    </row>
    <row r="15" spans="1:14" x14ac:dyDescent="0.3">
      <c r="M15" s="30" t="s">
        <v>108</v>
      </c>
      <c r="N15" s="29">
        <v>32.90000000000002</v>
      </c>
    </row>
    <row r="16" spans="1:14" x14ac:dyDescent="0.3">
      <c r="M16" s="30" t="s">
        <v>107</v>
      </c>
      <c r="N16" s="29">
        <v>33.600000000000009</v>
      </c>
    </row>
    <row r="17" spans="13:14" x14ac:dyDescent="0.3">
      <c r="M17" s="30" t="s">
        <v>106</v>
      </c>
      <c r="N17" s="29">
        <v>34.299999999999997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103C-A95A-4673-9BA8-D0F70435B3FF}">
  <dimension ref="A1:B12"/>
  <sheetViews>
    <sheetView workbookViewId="0">
      <selection activeCell="B1" sqref="B1"/>
    </sheetView>
  </sheetViews>
  <sheetFormatPr defaultRowHeight="13" x14ac:dyDescent="0.3"/>
  <cols>
    <col min="1" max="1" width="31.69921875" customWidth="1"/>
  </cols>
  <sheetData>
    <row r="1" spans="1:2" x14ac:dyDescent="0.3">
      <c r="B1" t="s">
        <v>128</v>
      </c>
    </row>
    <row r="2" spans="1:2" x14ac:dyDescent="0.3">
      <c r="A2" s="6" t="s">
        <v>117</v>
      </c>
      <c r="B2" s="18">
        <v>0.2</v>
      </c>
    </row>
    <row r="3" spans="1:2" x14ac:dyDescent="0.3">
      <c r="A3" s="21" t="s">
        <v>118</v>
      </c>
      <c r="B3" s="9">
        <v>1.1299999999999999</v>
      </c>
    </row>
    <row r="4" spans="1:2" x14ac:dyDescent="0.3">
      <c r="A4" s="21" t="s">
        <v>119</v>
      </c>
      <c r="B4" s="9">
        <v>0.75</v>
      </c>
    </row>
    <row r="5" spans="1:2" x14ac:dyDescent="0.3">
      <c r="A5" s="21" t="s">
        <v>120</v>
      </c>
      <c r="B5" s="9">
        <v>1.63</v>
      </c>
    </row>
    <row r="6" spans="1:2" x14ac:dyDescent="0.3">
      <c r="A6" s="21" t="s">
        <v>121</v>
      </c>
      <c r="B6" s="9">
        <v>1.96</v>
      </c>
    </row>
    <row r="7" spans="1:2" x14ac:dyDescent="0.3">
      <c r="A7" s="21" t="s">
        <v>122</v>
      </c>
      <c r="B7" s="9">
        <v>0.12</v>
      </c>
    </row>
    <row r="8" spans="1:2" x14ac:dyDescent="0.3">
      <c r="A8" s="21" t="s">
        <v>123</v>
      </c>
      <c r="B8" s="9">
        <v>0.13</v>
      </c>
    </row>
    <row r="9" spans="1:2" x14ac:dyDescent="0.3">
      <c r="A9" s="21" t="s">
        <v>124</v>
      </c>
      <c r="B9" s="9">
        <v>1.66</v>
      </c>
    </row>
    <row r="10" spans="1:2" x14ac:dyDescent="0.3">
      <c r="A10" s="21" t="s">
        <v>125</v>
      </c>
      <c r="B10" s="9">
        <v>1.48</v>
      </c>
    </row>
    <row r="11" spans="1:2" x14ac:dyDescent="0.3">
      <c r="A11" s="6" t="s">
        <v>126</v>
      </c>
      <c r="B11" s="9">
        <v>1.1000000000000001</v>
      </c>
    </row>
    <row r="12" spans="1:2" x14ac:dyDescent="0.3">
      <c r="A12" s="21" t="s">
        <v>127</v>
      </c>
      <c r="B12" s="9">
        <v>0.85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25CF-AB52-4B94-BAC1-604C7543D3A5}">
  <dimension ref="B1:N17"/>
  <sheetViews>
    <sheetView topLeftCell="A16" workbookViewId="0">
      <selection activeCell="B1" sqref="B1:H3"/>
    </sheetView>
  </sheetViews>
  <sheetFormatPr defaultRowHeight="13" x14ac:dyDescent="0.3"/>
  <cols>
    <col min="2" max="2" width="30" bestFit="1" customWidth="1"/>
    <col min="3" max="3" width="16.19921875" bestFit="1" customWidth="1"/>
    <col min="4" max="4" width="17.796875" bestFit="1" customWidth="1"/>
    <col min="5" max="7" width="18.796875" bestFit="1" customWidth="1"/>
    <col min="8" max="8" width="19.796875" bestFit="1" customWidth="1"/>
    <col min="12" max="12" width="9.69921875" bestFit="1" customWidth="1"/>
  </cols>
  <sheetData>
    <row r="1" spans="2:14" x14ac:dyDescent="0.3">
      <c r="C1">
        <v>1900</v>
      </c>
      <c r="D1" s="2">
        <v>1970</v>
      </c>
      <c r="E1" s="3">
        <v>2000</v>
      </c>
      <c r="F1" s="3">
        <v>2020</v>
      </c>
      <c r="G1" s="5" t="s">
        <v>2</v>
      </c>
      <c r="H1" s="3">
        <v>2050</v>
      </c>
      <c r="K1" s="1" t="s">
        <v>149</v>
      </c>
      <c r="L1" s="1" t="s">
        <v>150</v>
      </c>
    </row>
    <row r="2" spans="2:14" x14ac:dyDescent="0.3">
      <c r="B2" s="1" t="s">
        <v>96</v>
      </c>
      <c r="C2" s="22">
        <v>270000000000</v>
      </c>
      <c r="D2" s="22">
        <v>4100000000000</v>
      </c>
      <c r="E2" s="22">
        <v>18000000000000</v>
      </c>
      <c r="F2" s="22">
        <v>56470000000000</v>
      </c>
      <c r="G2" s="22">
        <v>70000000000000</v>
      </c>
      <c r="H2" s="22">
        <v>178000000000000</v>
      </c>
      <c r="K2" s="48" t="s">
        <v>99</v>
      </c>
      <c r="L2" s="49">
        <v>2.9629629629629632</v>
      </c>
    </row>
    <row r="3" spans="2:14" x14ac:dyDescent="0.3">
      <c r="B3" s="6" t="s">
        <v>42</v>
      </c>
      <c r="C3">
        <v>8000000000</v>
      </c>
      <c r="D3">
        <v>70000000000</v>
      </c>
      <c r="E3" s="22">
        <v>320000000000</v>
      </c>
      <c r="F3" s="22">
        <v>1032000000000</v>
      </c>
      <c r="G3" s="22">
        <v>1304000000000</v>
      </c>
      <c r="H3" s="22">
        <v>5200000000000</v>
      </c>
      <c r="K3" s="48" t="s">
        <v>102</v>
      </c>
      <c r="L3" s="49">
        <f>-0.01786*K3+36.88857</f>
        <v>2.7759700000000009</v>
      </c>
    </row>
    <row r="4" spans="2:14" x14ac:dyDescent="0.3">
      <c r="C4" s="42">
        <f>C3/C2*100</f>
        <v>2.9629629629629632</v>
      </c>
      <c r="D4" s="42">
        <f t="shared" ref="D4:H4" si="0">D3/D2*100</f>
        <v>1.7073170731707319</v>
      </c>
      <c r="E4" s="42">
        <f t="shared" si="0"/>
        <v>1.7777777777777777</v>
      </c>
      <c r="F4" s="42">
        <f t="shared" si="0"/>
        <v>1.8275190366566318</v>
      </c>
      <c r="G4" s="42">
        <f t="shared" si="0"/>
        <v>1.8628571428571428</v>
      </c>
      <c r="H4" s="42">
        <f t="shared" si="0"/>
        <v>2.9213483146067416</v>
      </c>
      <c r="K4" s="48" t="s">
        <v>103</v>
      </c>
      <c r="L4" s="49">
        <f t="shared" ref="L4:L8" si="1">-0.01786*K4+36.88857</f>
        <v>2.597369999999998</v>
      </c>
    </row>
    <row r="5" spans="2:14" x14ac:dyDescent="0.3">
      <c r="K5" s="48" t="s">
        <v>104</v>
      </c>
      <c r="L5" s="49">
        <f t="shared" si="1"/>
        <v>2.4187700000000021</v>
      </c>
    </row>
    <row r="6" spans="2:14" x14ac:dyDescent="0.3">
      <c r="C6" s="44" t="s">
        <v>99</v>
      </c>
      <c r="D6" s="45" t="s">
        <v>114</v>
      </c>
      <c r="E6" s="46" t="s">
        <v>111</v>
      </c>
      <c r="F6" s="46" t="s">
        <v>109</v>
      </c>
      <c r="G6" s="47" t="s">
        <v>2</v>
      </c>
      <c r="H6" s="46" t="s">
        <v>106</v>
      </c>
      <c r="K6" s="48" t="s">
        <v>105</v>
      </c>
      <c r="L6" s="49">
        <f t="shared" si="1"/>
        <v>2.2401699999999991</v>
      </c>
    </row>
    <row r="7" spans="2:14" x14ac:dyDescent="0.3">
      <c r="C7" s="43">
        <v>2.9629629629629632</v>
      </c>
      <c r="D7" s="43">
        <v>1.7073170731707319</v>
      </c>
      <c r="E7" s="43">
        <v>1.7777777777777777</v>
      </c>
      <c r="F7" s="43">
        <v>1.8275190366566318</v>
      </c>
      <c r="G7" s="43">
        <v>1.8628571428571428</v>
      </c>
      <c r="H7" s="43">
        <v>2.9213483146067416</v>
      </c>
      <c r="K7" s="48" t="s">
        <v>116</v>
      </c>
      <c r="L7" s="49">
        <f t="shared" si="1"/>
        <v>2.0615700000000032</v>
      </c>
    </row>
    <row r="8" spans="2:14" x14ac:dyDescent="0.3">
      <c r="K8" s="48" t="s">
        <v>115</v>
      </c>
      <c r="L8" s="49">
        <f t="shared" si="1"/>
        <v>1.8829700000000003</v>
      </c>
    </row>
    <row r="9" spans="2:14" x14ac:dyDescent="0.3">
      <c r="K9" s="48" t="s">
        <v>114</v>
      </c>
      <c r="L9" s="49">
        <v>1.7073170731707319</v>
      </c>
      <c r="N9" s="1"/>
    </row>
    <row r="10" spans="2:14" x14ac:dyDescent="0.3">
      <c r="K10" s="48" t="s">
        <v>113</v>
      </c>
      <c r="L10" s="49">
        <f>0.0035*K10-5.185</f>
        <v>1.7450000000000001</v>
      </c>
      <c r="M10" s="1"/>
      <c r="N10" s="1"/>
    </row>
    <row r="11" spans="2:14" x14ac:dyDescent="0.3">
      <c r="K11" s="48" t="s">
        <v>112</v>
      </c>
      <c r="L11" s="49">
        <f>0.0035*K11-5.185</f>
        <v>1.7800000000000002</v>
      </c>
      <c r="M11" s="1"/>
      <c r="N11" s="1"/>
    </row>
    <row r="12" spans="2:14" x14ac:dyDescent="0.3">
      <c r="K12" s="48" t="s">
        <v>111</v>
      </c>
      <c r="L12" s="49">
        <v>1.7777777777777777</v>
      </c>
      <c r="M12" s="1"/>
      <c r="N12" s="1"/>
    </row>
    <row r="13" spans="2:14" x14ac:dyDescent="0.3">
      <c r="K13" s="48" t="s">
        <v>109</v>
      </c>
      <c r="L13" s="49">
        <v>1.8275190366566318</v>
      </c>
    </row>
    <row r="14" spans="2:14" x14ac:dyDescent="0.3">
      <c r="K14" s="48" t="s">
        <v>74</v>
      </c>
      <c r="L14" s="49">
        <v>1.8628571428571428</v>
      </c>
    </row>
    <row r="15" spans="2:14" x14ac:dyDescent="0.3">
      <c r="K15" s="48" t="s">
        <v>108</v>
      </c>
      <c r="L15" s="49">
        <f>0.044167*K15-87.65692</f>
        <v>2.0020899999999955</v>
      </c>
      <c r="N15">
        <f>2097.08/26</f>
        <v>80.656923076923078</v>
      </c>
    </row>
    <row r="16" spans="2:14" x14ac:dyDescent="0.3">
      <c r="K16" s="48" t="s">
        <v>107</v>
      </c>
      <c r="L16" s="49">
        <f>0.044167*K16-87.65692</f>
        <v>2.4437599999999975</v>
      </c>
    </row>
    <row r="17" spans="11:12" x14ac:dyDescent="0.3">
      <c r="K17" s="48" t="s">
        <v>106</v>
      </c>
      <c r="L17" s="49">
        <v>2.9213483146067416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608F-9B40-49AD-B0F8-A453BEB0C318}">
  <dimension ref="A1:E19"/>
  <sheetViews>
    <sheetView workbookViewId="0">
      <selection activeCell="B22" sqref="B22"/>
    </sheetView>
  </sheetViews>
  <sheetFormatPr defaultRowHeight="13" x14ac:dyDescent="0.3"/>
  <cols>
    <col min="2" max="2" width="20" customWidth="1"/>
    <col min="3" max="3" width="17.796875" bestFit="1" customWidth="1"/>
  </cols>
  <sheetData>
    <row r="1" spans="1:5" x14ac:dyDescent="0.3">
      <c r="A1" s="1"/>
    </row>
    <row r="2" spans="1:5" x14ac:dyDescent="0.3">
      <c r="A2" t="s">
        <v>149</v>
      </c>
      <c r="B2" t="s">
        <v>172</v>
      </c>
      <c r="C2" t="s">
        <v>143</v>
      </c>
      <c r="D2" s="1" t="s">
        <v>173</v>
      </c>
      <c r="E2" s="1" t="s">
        <v>174</v>
      </c>
    </row>
    <row r="3" spans="1:5" x14ac:dyDescent="0.3">
      <c r="A3" s="1" t="s">
        <v>99</v>
      </c>
      <c r="B3">
        <v>8000000000</v>
      </c>
      <c r="C3">
        <v>558346000</v>
      </c>
      <c r="D3">
        <f>LN(B3)</f>
        <v>22.802707378626248</v>
      </c>
      <c r="E3">
        <f t="shared" ref="E3:E19" si="0">LN(C3)</f>
        <v>20.14048939986516</v>
      </c>
    </row>
    <row r="4" spans="1:5" x14ac:dyDescent="0.3">
      <c r="A4" s="1" t="s">
        <v>102</v>
      </c>
      <c r="B4">
        <v>16857142857.142857</v>
      </c>
      <c r="C4" s="22">
        <v>652315285.71428573</v>
      </c>
      <c r="D4">
        <f t="shared" ref="D4:D19" si="1">LN(B4)</f>
        <v>23.548040312356761</v>
      </c>
      <c r="E4">
        <f t="shared" si="0"/>
        <v>20.296038570056513</v>
      </c>
    </row>
    <row r="5" spans="1:5" x14ac:dyDescent="0.3">
      <c r="A5" s="1" t="s">
        <v>103</v>
      </c>
      <c r="B5">
        <v>25714285714.285713</v>
      </c>
      <c r="C5" s="22">
        <v>746284571.42857146</v>
      </c>
      <c r="D5">
        <f t="shared" si="1"/>
        <v>23.970312538781307</v>
      </c>
      <c r="E5">
        <f t="shared" si="0"/>
        <v>20.430617548470487</v>
      </c>
    </row>
    <row r="6" spans="1:5" x14ac:dyDescent="0.3">
      <c r="A6" s="1" t="s">
        <v>104</v>
      </c>
      <c r="B6">
        <v>34571428571.428574</v>
      </c>
      <c r="C6" s="1">
        <v>840253857.14285707</v>
      </c>
      <c r="D6">
        <f t="shared" si="1"/>
        <v>24.266293414047784</v>
      </c>
      <c r="E6">
        <f t="shared" si="0"/>
        <v>20.549214615029477</v>
      </c>
    </row>
    <row r="7" spans="1:5" x14ac:dyDescent="0.3">
      <c r="A7" s="1" t="s">
        <v>105</v>
      </c>
      <c r="B7">
        <v>43428571428.571426</v>
      </c>
      <c r="C7" s="22">
        <v>934223142.85714293</v>
      </c>
      <c r="D7">
        <f t="shared" si="1"/>
        <v>24.494383389297319</v>
      </c>
      <c r="E7">
        <f t="shared" si="0"/>
        <v>20.655225878640383</v>
      </c>
    </row>
    <row r="8" spans="1:5" x14ac:dyDescent="0.3">
      <c r="A8" s="1" t="s">
        <v>116</v>
      </c>
      <c r="B8">
        <v>52285714285.714279</v>
      </c>
      <c r="C8" s="22">
        <v>1028192428.5714285</v>
      </c>
      <c r="D8">
        <f t="shared" si="1"/>
        <v>24.679989021292464</v>
      </c>
      <c r="E8">
        <f t="shared" si="0"/>
        <v>20.751068173788315</v>
      </c>
    </row>
    <row r="9" spans="1:5" ht="22.5" x14ac:dyDescent="0.3">
      <c r="A9" s="51" t="s">
        <v>115</v>
      </c>
      <c r="B9">
        <v>61142857142.85714</v>
      </c>
      <c r="C9">
        <v>1122161714.2857144</v>
      </c>
      <c r="D9">
        <f t="shared" si="1"/>
        <v>24.836478883472896</v>
      </c>
      <c r="E9">
        <f t="shared" si="0"/>
        <v>20.838522764040555</v>
      </c>
    </row>
    <row r="10" spans="1:5" x14ac:dyDescent="0.3">
      <c r="A10" t="s">
        <v>114</v>
      </c>
      <c r="B10">
        <v>70000000000</v>
      </c>
      <c r="C10">
        <v>1216131000</v>
      </c>
      <c r="D10">
        <f t="shared" si="1"/>
        <v>24.971761078995769</v>
      </c>
      <c r="E10">
        <f t="shared" si="0"/>
        <v>20.918940344951057</v>
      </c>
    </row>
    <row r="11" spans="1:5" x14ac:dyDescent="0.3">
      <c r="A11" t="s">
        <v>113</v>
      </c>
      <c r="B11">
        <v>152500000000</v>
      </c>
      <c r="C11">
        <v>1470816750</v>
      </c>
      <c r="D11">
        <f t="shared" si="1"/>
        <v>25.750430432993877</v>
      </c>
      <c r="E11">
        <f t="shared" si="0"/>
        <v>21.109083695686621</v>
      </c>
    </row>
    <row r="12" spans="1:5" x14ac:dyDescent="0.3">
      <c r="A12" s="50" t="s">
        <v>112</v>
      </c>
      <c r="B12">
        <v>237500000000</v>
      </c>
      <c r="C12">
        <v>1733220250</v>
      </c>
      <c r="D12">
        <f t="shared" si="1"/>
        <v>26.193433460421108</v>
      </c>
      <c r="E12">
        <f t="shared" si="0"/>
        <v>21.273246931352823</v>
      </c>
    </row>
    <row r="13" spans="1:5" x14ac:dyDescent="0.3">
      <c r="A13" t="s">
        <v>111</v>
      </c>
      <c r="B13">
        <v>320000000000</v>
      </c>
      <c r="C13">
        <v>1987906000</v>
      </c>
      <c r="D13">
        <f t="shared" si="1"/>
        <v>26.491586832740182</v>
      </c>
      <c r="E13">
        <f t="shared" si="0"/>
        <v>21.410347660360671</v>
      </c>
    </row>
    <row r="14" spans="1:5" x14ac:dyDescent="0.3">
      <c r="A14" s="50">
        <v>2010</v>
      </c>
      <c r="B14">
        <v>676000000000</v>
      </c>
      <c r="C14">
        <v>2254683000</v>
      </c>
      <c r="D14">
        <f t="shared" si="1"/>
        <v>27.239458912989374</v>
      </c>
      <c r="E14">
        <f t="shared" si="0"/>
        <v>21.536275223522576</v>
      </c>
    </row>
    <row r="15" spans="1:5" x14ac:dyDescent="0.3">
      <c r="A15" s="50" t="s">
        <v>109</v>
      </c>
      <c r="B15">
        <v>1032000000000</v>
      </c>
      <c r="C15">
        <v>2521460000</v>
      </c>
      <c r="D15">
        <f t="shared" si="1"/>
        <v>27.662519782987918</v>
      </c>
      <c r="E15">
        <f t="shared" si="0"/>
        <v>21.648103935781958</v>
      </c>
    </row>
    <row r="16" spans="1:5" x14ac:dyDescent="0.3">
      <c r="A16" t="s">
        <v>74</v>
      </c>
      <c r="B16">
        <v>1304000000000</v>
      </c>
      <c r="C16">
        <v>2631941000</v>
      </c>
      <c r="D16">
        <f t="shared" si="1"/>
        <v>27.896457579433008</v>
      </c>
      <c r="E16">
        <f t="shared" si="0"/>
        <v>21.690987433744855</v>
      </c>
    </row>
    <row r="17" spans="1:5" x14ac:dyDescent="0.3">
      <c r="A17" t="s">
        <v>108</v>
      </c>
      <c r="B17">
        <v>2589680000000</v>
      </c>
      <c r="C17">
        <v>2861094650</v>
      </c>
      <c r="D17">
        <f t="shared" si="1"/>
        <v>28.58255543188325</v>
      </c>
      <c r="E17">
        <f t="shared" si="0"/>
        <v>21.774470133305329</v>
      </c>
    </row>
    <row r="18" spans="1:5" x14ac:dyDescent="0.3">
      <c r="A18" t="s">
        <v>107</v>
      </c>
      <c r="B18">
        <v>3914320000000</v>
      </c>
      <c r="C18">
        <v>3097192350</v>
      </c>
      <c r="D18">
        <f t="shared" si="1"/>
        <v>28.995662739352987</v>
      </c>
      <c r="E18">
        <f t="shared" si="0"/>
        <v>21.853761844500912</v>
      </c>
    </row>
    <row r="19" spans="1:5" x14ac:dyDescent="0.3">
      <c r="A19" t="s">
        <v>106</v>
      </c>
      <c r="B19">
        <v>5200000000000</v>
      </c>
      <c r="C19">
        <v>3326346000</v>
      </c>
      <c r="D19">
        <f t="shared" si="1"/>
        <v>29.279679741515931</v>
      </c>
      <c r="E19">
        <f t="shared" si="0"/>
        <v>21.92514024117002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 base 1</vt:lpstr>
      <vt:lpstr>Region growth rate</vt:lpstr>
      <vt:lpstr>Data Base 2</vt:lpstr>
      <vt:lpstr>Martyr</vt:lpstr>
      <vt:lpstr>Growth rate</vt:lpstr>
      <vt:lpstr>Trend</vt:lpstr>
      <vt:lpstr>Christian growth</vt:lpstr>
      <vt:lpstr>Offering</vt:lpstr>
      <vt:lpstr>Offering trend</vt:lpstr>
      <vt:lpstr>Fertility</vt:lpstr>
      <vt:lpstr>Trend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Wilson Rajagukguk</cp:lastModifiedBy>
  <dcterms:created xsi:type="dcterms:W3CDTF">2024-09-17T09:25:03Z</dcterms:created>
  <dcterms:modified xsi:type="dcterms:W3CDTF">2025-09-03T02:25:10Z</dcterms:modified>
</cp:coreProperties>
</file>